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hidePivotFieldList="1" checkCompatibility="1"/>
  <bookViews>
    <workbookView xWindow="435" yWindow="555" windowWidth="12120" windowHeight="8550" tabRatio="829"/>
  </bookViews>
  <sheets>
    <sheet name="Yeniden Değerleme Tablosu" sheetId="60" r:id="rId1"/>
    <sheet name="Muhasebe Kayıtları" sheetId="15" r:id="rId2"/>
    <sheet name="Katsayı" sheetId="771" state="hidden" r:id="rId3"/>
  </sheets>
  <externalReferences>
    <externalReference r:id="rId4"/>
  </externalReferences>
  <definedNames>
    <definedName name="BAS">#REF!</definedName>
    <definedName name="BASI">#REF!</definedName>
    <definedName name="Katsayı">[1]Sheet2!$A$1:$B$408</definedName>
    <definedName name="KOD">#REF!</definedName>
    <definedName name="LISTEKOD" localSheetId="0">'Yeniden Değerleme Tablosu'!#REF!</definedName>
    <definedName name="LISTEKOD">#REF!</definedName>
    <definedName name="oran">Katsayı!#REF!</definedName>
    <definedName name="TASITBAS">#REF!</definedName>
    <definedName name="tesmakbas">#REF!</definedName>
  </definedNames>
  <calcPr calcId="125725"/>
  <customWorkbookViews>
    <customWorkbookView name="AA (BÝNA97)" guid="{F633B841-B072-11D1-AAFE-444553540000}" maximized="1" windowWidth="987" windowHeight="600" tabRatio="667" activeSheetId="6"/>
    <customWorkbookView name="AA (BÝNA96)" guid="{F633B840-B072-11D1-AAFE-444553540000}" maximized="1" windowWidth="987" windowHeight="600" tabRatio="667" activeSheetId="1"/>
    <customWorkbookView name="memduh - Kişisel Görünüm" guid="{31A32C20-A988-11D3-8C02-0000215041EB}" mergeInterval="0" personalView="1" maximized="1" windowWidth="763" windowHeight="420" tabRatio="667" activeSheetId="21"/>
  </customWorkbookViews>
</workbook>
</file>

<file path=xl/calcChain.xml><?xml version="1.0" encoding="utf-8"?>
<calcChain xmlns="http://schemas.openxmlformats.org/spreadsheetml/2006/main">
  <c r="H7" i="60"/>
  <c r="I7" s="1"/>
  <c r="L7" s="1"/>
  <c r="N7" s="1"/>
  <c r="Q7"/>
  <c r="H8"/>
  <c r="I8" s="1"/>
  <c r="L8" s="1"/>
  <c r="N8" s="1"/>
  <c r="H9"/>
  <c r="I9" s="1"/>
  <c r="L9" s="1"/>
  <c r="N9" s="1"/>
  <c r="I75"/>
  <c r="R82"/>
  <c r="R81"/>
  <c r="R80"/>
  <c r="R79"/>
  <c r="R78"/>
  <c r="R77"/>
  <c r="R76"/>
  <c r="R75"/>
  <c r="R74"/>
  <c r="R73"/>
  <c r="R72"/>
  <c r="R71"/>
  <c r="R70"/>
  <c r="R69"/>
  <c r="R68"/>
  <c r="R67"/>
  <c r="R66"/>
  <c r="R65"/>
  <c r="R64"/>
  <c r="R63"/>
  <c r="R62"/>
  <c r="R61"/>
  <c r="R60"/>
  <c r="R59"/>
  <c r="R58"/>
  <c r="R57"/>
  <c r="R56"/>
  <c r="R55"/>
  <c r="R54"/>
  <c r="R53"/>
  <c r="R52"/>
  <c r="R51"/>
  <c r="R50"/>
  <c r="R49"/>
  <c r="R48"/>
  <c r="R47"/>
  <c r="R46"/>
  <c r="R45"/>
  <c r="R44"/>
  <c r="R43"/>
  <c r="R42"/>
  <c r="R41"/>
  <c r="R40"/>
  <c r="R39"/>
  <c r="R38"/>
  <c r="R37"/>
  <c r="R36"/>
  <c r="R35"/>
  <c r="R34"/>
  <c r="R33"/>
  <c r="R32"/>
  <c r="R31"/>
  <c r="R30"/>
  <c r="R29"/>
  <c r="R28"/>
  <c r="R27"/>
  <c r="R26"/>
  <c r="R25"/>
  <c r="R24"/>
  <c r="R23"/>
  <c r="R22"/>
  <c r="R21"/>
  <c r="R20"/>
  <c r="R19"/>
  <c r="R18"/>
  <c r="R17"/>
  <c r="R16"/>
  <c r="R15"/>
  <c r="R14"/>
  <c r="R13"/>
  <c r="R12"/>
  <c r="R11"/>
  <c r="R10"/>
  <c r="P8" l="1"/>
  <c r="M8" s="1"/>
  <c r="O8"/>
  <c r="Q8" s="1"/>
  <c r="R8" s="1"/>
  <c r="P7"/>
  <c r="P9"/>
  <c r="M9" s="1"/>
  <c r="O9" s="1"/>
  <c r="Q9" s="1"/>
  <c r="R9" s="1"/>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M7" l="1"/>
  <c r="O7" s="1"/>
  <c r="R7"/>
  <c r="Q82"/>
  <c r="P82"/>
  <c r="O82"/>
  <c r="N82"/>
  <c r="M82"/>
  <c r="Q81"/>
  <c r="P81"/>
  <c r="O81"/>
  <c r="N81"/>
  <c r="M81"/>
  <c r="Q80"/>
  <c r="P80"/>
  <c r="O80"/>
  <c r="N80"/>
  <c r="M80"/>
  <c r="Q79"/>
  <c r="P79"/>
  <c r="O79"/>
  <c r="N79"/>
  <c r="M79"/>
  <c r="Q78"/>
  <c r="P78"/>
  <c r="O78"/>
  <c r="N78"/>
  <c r="M78"/>
  <c r="Q77"/>
  <c r="P77"/>
  <c r="O77"/>
  <c r="N77"/>
  <c r="M77"/>
  <c r="Q76"/>
  <c r="P76"/>
  <c r="O76"/>
  <c r="N76"/>
  <c r="M76"/>
  <c r="Q75"/>
  <c r="P75"/>
  <c r="O75"/>
  <c r="N75"/>
  <c r="M75"/>
  <c r="Q74"/>
  <c r="P74"/>
  <c r="O74"/>
  <c r="N74"/>
  <c r="M74"/>
  <c r="Q73"/>
  <c r="P73"/>
  <c r="O73"/>
  <c r="N73"/>
  <c r="M73"/>
  <c r="Q72"/>
  <c r="P72"/>
  <c r="O72"/>
  <c r="N72"/>
  <c r="M72"/>
  <c r="Q71"/>
  <c r="P71"/>
  <c r="O71"/>
  <c r="N71"/>
  <c r="M71"/>
  <c r="Q70"/>
  <c r="P70"/>
  <c r="O70"/>
  <c r="N70"/>
  <c r="M70"/>
  <c r="Q69"/>
  <c r="P69"/>
  <c r="O69"/>
  <c r="N69"/>
  <c r="M69"/>
  <c r="Q68"/>
  <c r="P68"/>
  <c r="O68"/>
  <c r="N68"/>
  <c r="M68"/>
  <c r="Q67"/>
  <c r="P67"/>
  <c r="O67"/>
  <c r="N67"/>
  <c r="M67"/>
  <c r="Q66"/>
  <c r="P66"/>
  <c r="O66"/>
  <c r="N66"/>
  <c r="M66"/>
  <c r="Q65"/>
  <c r="P65"/>
  <c r="O65"/>
  <c r="N65"/>
  <c r="M65"/>
  <c r="Q64"/>
  <c r="P64"/>
  <c r="O64"/>
  <c r="N64"/>
  <c r="M64"/>
  <c r="Q63"/>
  <c r="P63"/>
  <c r="O63"/>
  <c r="N63"/>
  <c r="M63"/>
  <c r="Q62"/>
  <c r="P62"/>
  <c r="O62"/>
  <c r="N62"/>
  <c r="M62"/>
  <c r="Q61"/>
  <c r="P61"/>
  <c r="O61"/>
  <c r="N61"/>
  <c r="M61"/>
  <c r="Q60"/>
  <c r="P60"/>
  <c r="O60"/>
  <c r="N60"/>
  <c r="M60"/>
  <c r="Q59"/>
  <c r="P59"/>
  <c r="O59"/>
  <c r="N59"/>
  <c r="M59"/>
  <c r="Q58"/>
  <c r="P58"/>
  <c r="O58"/>
  <c r="N58"/>
  <c r="M58"/>
  <c r="Q57"/>
  <c r="P57"/>
  <c r="O57"/>
  <c r="N57"/>
  <c r="M57"/>
  <c r="Q56"/>
  <c r="P56"/>
  <c r="O56"/>
  <c r="N56"/>
  <c r="M56"/>
  <c r="Q55"/>
  <c r="P55"/>
  <c r="O55"/>
  <c r="N55"/>
  <c r="M55"/>
  <c r="Q54"/>
  <c r="P54"/>
  <c r="O54"/>
  <c r="N54"/>
  <c r="M54"/>
  <c r="Q53"/>
  <c r="P53"/>
  <c r="O53"/>
  <c r="N53"/>
  <c r="M53"/>
  <c r="Q52"/>
  <c r="P52"/>
  <c r="O52"/>
  <c r="N52"/>
  <c r="M52"/>
  <c r="Q51"/>
  <c r="P51"/>
  <c r="O51"/>
  <c r="N51"/>
  <c r="M51"/>
  <c r="Q50"/>
  <c r="P50"/>
  <c r="O50"/>
  <c r="N50"/>
  <c r="M50"/>
  <c r="Q49"/>
  <c r="P49"/>
  <c r="O49"/>
  <c r="N49"/>
  <c r="M49"/>
  <c r="Q48"/>
  <c r="P48"/>
  <c r="O48"/>
  <c r="N48"/>
  <c r="M48"/>
  <c r="Q47"/>
  <c r="P47"/>
  <c r="O47"/>
  <c r="N47"/>
  <c r="M47"/>
  <c r="Q46"/>
  <c r="P46"/>
  <c r="O46"/>
  <c r="N46"/>
  <c r="M46"/>
  <c r="Q45"/>
  <c r="P45"/>
  <c r="O45"/>
  <c r="N45"/>
  <c r="M45"/>
  <c r="Q44"/>
  <c r="P44"/>
  <c r="O44"/>
  <c r="N44"/>
  <c r="M44"/>
  <c r="Q43"/>
  <c r="P43"/>
  <c r="O43"/>
  <c r="N43"/>
  <c r="M43"/>
  <c r="Q42"/>
  <c r="P42"/>
  <c r="O42"/>
  <c r="N42"/>
  <c r="M42"/>
  <c r="Q41"/>
  <c r="P41"/>
  <c r="O41"/>
  <c r="N41"/>
  <c r="M41"/>
  <c r="Q40"/>
  <c r="P40"/>
  <c r="O40"/>
  <c r="N40"/>
  <c r="M40"/>
  <c r="Q39"/>
  <c r="P39"/>
  <c r="O39"/>
  <c r="N39"/>
  <c r="M39"/>
  <c r="Q38"/>
  <c r="P38"/>
  <c r="O38"/>
  <c r="N38"/>
  <c r="M38"/>
  <c r="Q37"/>
  <c r="P37"/>
  <c r="O37"/>
  <c r="N37"/>
  <c r="M37"/>
  <c r="Q36"/>
  <c r="P36"/>
  <c r="O36"/>
  <c r="N36"/>
  <c r="M36"/>
  <c r="Q35"/>
  <c r="P35"/>
  <c r="O35"/>
  <c r="N35"/>
  <c r="M35"/>
  <c r="Q34"/>
  <c r="P34"/>
  <c r="O34"/>
  <c r="N34"/>
  <c r="M34"/>
  <c r="Q33"/>
  <c r="P33"/>
  <c r="O33"/>
  <c r="N33"/>
  <c r="M33"/>
  <c r="Q32"/>
  <c r="P32"/>
  <c r="O32"/>
  <c r="N32"/>
  <c r="M32"/>
  <c r="Q31"/>
  <c r="P31"/>
  <c r="O31"/>
  <c r="N31"/>
  <c r="M31"/>
  <c r="Q30"/>
  <c r="P30"/>
  <c r="O30"/>
  <c r="N30"/>
  <c r="M30"/>
  <c r="Q29"/>
  <c r="P29"/>
  <c r="O29"/>
  <c r="N29"/>
  <c r="M29"/>
  <c r="Q28"/>
  <c r="P28"/>
  <c r="O28"/>
  <c r="N28"/>
  <c r="M28"/>
  <c r="Q27"/>
  <c r="P27"/>
  <c r="O27"/>
  <c r="N27"/>
  <c r="M27"/>
  <c r="Q26"/>
  <c r="P26"/>
  <c r="O26"/>
  <c r="N26"/>
  <c r="M26"/>
  <c r="Q25"/>
  <c r="P25"/>
  <c r="O25"/>
  <c r="N25"/>
  <c r="M25"/>
  <c r="Q24"/>
  <c r="P24"/>
  <c r="O24"/>
  <c r="N24"/>
  <c r="M24"/>
  <c r="Q23"/>
  <c r="P23"/>
  <c r="O23"/>
  <c r="N23"/>
  <c r="M23"/>
  <c r="Q22"/>
  <c r="P22"/>
  <c r="O22"/>
  <c r="N22"/>
  <c r="M22"/>
  <c r="Q21"/>
  <c r="P21"/>
  <c r="O21"/>
  <c r="N21"/>
  <c r="M21"/>
  <c r="Q20"/>
  <c r="P20"/>
  <c r="O20"/>
  <c r="N20"/>
  <c r="M20"/>
  <c r="Q19"/>
  <c r="P19"/>
  <c r="O19"/>
  <c r="N19"/>
  <c r="M19"/>
  <c r="Q18"/>
  <c r="P18"/>
  <c r="O18"/>
  <c r="N18"/>
  <c r="M18"/>
  <c r="Q17"/>
  <c r="P17"/>
  <c r="O17"/>
  <c r="N17"/>
  <c r="M17"/>
  <c r="Q16"/>
  <c r="P16"/>
  <c r="O16"/>
  <c r="N16"/>
  <c r="M16"/>
  <c r="Q15"/>
  <c r="P15"/>
  <c r="O15"/>
  <c r="N15"/>
  <c r="M15"/>
  <c r="Q14"/>
  <c r="P14"/>
  <c r="O14"/>
  <c r="N14"/>
  <c r="M14"/>
  <c r="Q13"/>
  <c r="P13"/>
  <c r="O13"/>
  <c r="N13"/>
  <c r="M13"/>
  <c r="Q12"/>
  <c r="P12"/>
  <c r="O12"/>
  <c r="N12"/>
  <c r="M12"/>
  <c r="Q11"/>
  <c r="P11"/>
  <c r="O11"/>
  <c r="N11"/>
  <c r="M11"/>
  <c r="Q10"/>
  <c r="P10"/>
  <c r="O10"/>
  <c r="N10"/>
  <c r="M10"/>
  <c r="I82"/>
  <c r="H82"/>
  <c r="I81"/>
  <c r="H81"/>
  <c r="I80"/>
  <c r="H80"/>
  <c r="I79"/>
  <c r="H79"/>
  <c r="I78"/>
  <c r="H78"/>
  <c r="I77"/>
  <c r="H77"/>
  <c r="I76"/>
  <c r="H76"/>
  <c r="H75"/>
  <c r="I74"/>
  <c r="H74"/>
  <c r="I73"/>
  <c r="H73"/>
  <c r="I72"/>
  <c r="H72"/>
  <c r="I71"/>
  <c r="H71"/>
  <c r="I70"/>
  <c r="H70"/>
  <c r="I69"/>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44"/>
  <c r="H44"/>
  <c r="I43"/>
  <c r="H43"/>
  <c r="I42"/>
  <c r="H42"/>
  <c r="I41"/>
  <c r="H41"/>
  <c r="I40"/>
  <c r="H40"/>
  <c r="I39"/>
  <c r="H39"/>
  <c r="I38"/>
  <c r="H38"/>
  <c r="I37"/>
  <c r="H37"/>
  <c r="I36"/>
  <c r="H36"/>
  <c r="I35"/>
  <c r="H35"/>
  <c r="I34"/>
  <c r="H34"/>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D11" i="15"/>
  <c r="D7"/>
  <c r="B2" i="771"/>
  <c r="B3"/>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
  <c r="E8" i="15" l="1"/>
  <c r="E9" s="1"/>
  <c r="D4"/>
  <c r="E5" s="1"/>
  <c r="E12" l="1"/>
  <c r="C1" i="77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2"/>
  <c r="C3"/>
  <c r="C4"/>
  <c r="C5"/>
  <c r="C6"/>
  <c r="C7"/>
  <c r="C8"/>
  <c r="C9"/>
  <c r="C10"/>
  <c r="C11"/>
  <c r="K83" i="60"/>
  <c r="J83"/>
  <c r="I83"/>
  <c r="N83" l="1"/>
  <c r="P83" l="1"/>
  <c r="O83" l="1"/>
  <c r="E13" i="15" l="1"/>
  <c r="Q83" i="60"/>
  <c r="R83"/>
  <c r="D15" i="15" s="1"/>
  <c r="E16" l="1"/>
</calcChain>
</file>

<file path=xl/comments1.xml><?xml version="1.0" encoding="utf-8"?>
<comments xmlns="http://schemas.openxmlformats.org/spreadsheetml/2006/main">
  <authors>
    <author>MUZAFFER DEMİR</author>
  </authors>
  <commentList>
    <comment ref="C6" authorId="0">
      <text>
        <r>
          <rPr>
            <sz val="9"/>
            <color indexed="81"/>
            <rFont val="Tahoma"/>
            <charset val="1"/>
          </rPr>
          <t>Hesap Kodu olarak 
250
251
252
yazılmalıdır.</t>
        </r>
      </text>
    </comment>
    <comment ref="D6" authorId="0">
      <text>
        <r>
          <rPr>
            <sz val="9"/>
            <color indexed="81"/>
            <rFont val="Tahoma"/>
            <charset val="1"/>
          </rPr>
          <t xml:space="preserve">- Enflasyon düzeltmesi yapılan taşınmazlar için, enflasyon düzeltmesi yapılan en son bilanço tarihi (hesap dönemi takvim yılı olanlar için 31.12.2004) yazılacaktır. 
- Enflasyon düzeltmesi yapıldıktan sonra aktife giren taşınmazlar için taşınmazın aktife girdiği tarih yazılacaktır. 
- Enflasyon düzeltmesi yapıldıktan sonra inşa edilerek aktifleştirilen binaların yeniden değerlemeye tabi tutulmasında, bina maliyet bedeline dâhil edilen arsa payı için arsanın aktife kaydedildiği, (arsa enflasyon düzeltmesi yapılmış en son bilanço tarihinden önce iktisap edilmiş ise enflasyon düzeltmesi yapılmış son bilanço tarihi) , diğer maliyet unsurları için ise binanın aktifleştirildiği tarih yazılacaktır. 
- Devir, tam ve kısmi bölünme, birleşme, nevi değişikliği suretiyle iktisap edilen taşınmazların devir eden, bölünen veya nevi değiştiren işletme/şirket tarafından iktisap edildiği tarih yazılacaktır. 
- Finansal kiralama yoluyla iktisap edilen ve mülkiyeti devredilmiş olan taşınmazlara kullanma hakkını aktifleştirdiği tarih yazılacaktır. 
- Taşınmazların maliyet bedeline eklenen faiz ve kur farkları ile taşınmazın ömrünü ve kapasitesini artırıcı harcamaların yasal defter kayıtlarına kaydedildiği tarih yazılacaktır. 
</t>
        </r>
      </text>
    </comment>
    <comment ref="K6" authorId="0">
      <text>
        <r>
          <rPr>
            <sz val="9"/>
            <color indexed="81"/>
            <rFont val="Tahoma"/>
            <charset val="1"/>
          </rPr>
          <t xml:space="preserve">25.05.2018 tarihi itibariyle olması  gereken birikmiş amortisman tutarı yazılmalıdır
</t>
        </r>
      </text>
    </comment>
  </commentList>
</comments>
</file>

<file path=xl/sharedStrings.xml><?xml version="1.0" encoding="utf-8"?>
<sst xmlns="http://schemas.openxmlformats.org/spreadsheetml/2006/main" count="39" uniqueCount="36">
  <si>
    <t xml:space="preserve"> TOPLAM</t>
  </si>
  <si>
    <t>Sıra</t>
  </si>
  <si>
    <t>Düzeltme Katsayısı</t>
  </si>
  <si>
    <t>Birikmiş Amortisman</t>
  </si>
  <si>
    <t>Sabit Kıymet Tutarı</t>
  </si>
  <si>
    <t>1-</t>
  </si>
  <si>
    <t>2-</t>
  </si>
  <si>
    <t>3-</t>
  </si>
  <si>
    <t>4-</t>
  </si>
  <si>
    <t>MUHASEBE KAYITLARI</t>
  </si>
  <si>
    <t>Açıklama</t>
  </si>
  <si>
    <t>Düzeltmeye Esas Tarih</t>
  </si>
  <si>
    <t>Net Aktif Farkı</t>
  </si>
  <si>
    <t>257-Birikmiş Amortismanlar Enflasyon Fark Hs.</t>
  </si>
  <si>
    <t>522-Yeniden Değerleme Değer Artış Fonu</t>
  </si>
  <si>
    <t>689-Diğer Olağandışı Gider ve Zararlar (KKEG)</t>
  </si>
  <si>
    <t>360-Ödenecek Vergi ve Fonlar</t>
  </si>
  <si>
    <t>Aktife Giriş Tarihi</t>
  </si>
  <si>
    <t>Hesap Kodu</t>
  </si>
  <si>
    <t>Amortisman Oranı %</t>
  </si>
  <si>
    <t>Amortisman Süresi</t>
  </si>
  <si>
    <t>Amortisman Yılı</t>
  </si>
  <si>
    <t>Aktife Girdiği Tarihten Sonraki Ay</t>
  </si>
  <si>
    <t>……………………………………………………………</t>
  </si>
  <si>
    <t>213 Sayılı VUK Geçici 31. Madde Yeniden Değerleme Tablosu</t>
  </si>
  <si>
    <t>B. Amort. Artışı (%)</t>
  </si>
  <si>
    <t>Birikmiş Amortisman Tutarı</t>
  </si>
  <si>
    <t>250- Arazi ve Arsalar</t>
  </si>
  <si>
    <t>257-Birikmiş Amortismanlar</t>
  </si>
  <si>
    <t>251- Yer altı Yerüstü Düzenleri</t>
  </si>
  <si>
    <t>252- Binalar</t>
  </si>
  <si>
    <t>YENİDEN DEĞERLEME FARKI</t>
  </si>
  <si>
    <t>Sabit Kıymet Farkı</t>
  </si>
  <si>
    <t>B. Amort. Farkı</t>
  </si>
  <si>
    <t>YENİDEN DEĞERLEME ÖNCESİ</t>
  </si>
  <si>
    <t>YENİDEN DEĞERLEME SONRASI</t>
  </si>
</sst>
</file>

<file path=xl/styles.xml><?xml version="1.0" encoding="utf-8"?>
<styleSheet xmlns="http://schemas.openxmlformats.org/spreadsheetml/2006/main">
  <numFmts count="6">
    <numFmt numFmtId="43" formatCode="_-* #,##0.00\ _₺_-;\-* #,##0.00\ _₺_-;_-* &quot;-&quot;??\ _₺_-;_-@_-"/>
    <numFmt numFmtId="164" formatCode="_-* #,##0\ _T_L_-;\-* #,##0\ _T_L_-;_-* &quot;-&quot;\ _T_L_-;_-@_-"/>
    <numFmt numFmtId="165" formatCode="_-* #,##0.00\ _T_L_-;\-* #,##0.00\ _T_L_-;_-* &quot;-&quot;??\ _T_L_-;_-@_-"/>
    <numFmt numFmtId="166" formatCode="[$-41F]mmmm\ yy;@"/>
    <numFmt numFmtId="167" formatCode="#,##0.00000"/>
    <numFmt numFmtId="168" formatCode="#,##0.000000"/>
  </numFmts>
  <fonts count="16">
    <font>
      <sz val="10"/>
      <name val="Arial Tur"/>
      <charset val="162"/>
    </font>
    <font>
      <b/>
      <sz val="10"/>
      <name val="Arial Tur"/>
      <charset val="162"/>
    </font>
    <font>
      <sz val="10"/>
      <name val="Arial Tur"/>
      <charset val="162"/>
    </font>
    <font>
      <b/>
      <sz val="9"/>
      <color indexed="8"/>
      <name val="Arial"/>
      <family val="2"/>
      <charset val="162"/>
    </font>
    <font>
      <sz val="9"/>
      <name val="Arial"/>
      <family val="2"/>
      <charset val="162"/>
    </font>
    <font>
      <sz val="8"/>
      <name val="Arial Tur"/>
      <charset val="162"/>
    </font>
    <font>
      <b/>
      <sz val="10"/>
      <name val="Arial Tur"/>
      <family val="2"/>
      <charset val="162"/>
    </font>
    <font>
      <sz val="10"/>
      <name val="Arial"/>
      <family val="2"/>
      <charset val="162"/>
    </font>
    <font>
      <sz val="10"/>
      <name val="Arial"/>
      <family val="2"/>
      <charset val="162"/>
    </font>
    <font>
      <sz val="9"/>
      <color indexed="8"/>
      <name val="Arial"/>
      <family val="2"/>
      <charset val="162"/>
    </font>
    <font>
      <b/>
      <sz val="9"/>
      <name val="Arial"/>
      <family val="2"/>
      <charset val="162"/>
    </font>
    <font>
      <sz val="11"/>
      <color indexed="8"/>
      <name val="Calibri"/>
      <family val="2"/>
      <charset val="162"/>
    </font>
    <font>
      <sz val="10"/>
      <name val="Times New Roman"/>
      <family val="1"/>
      <charset val="162"/>
    </font>
    <font>
      <sz val="11"/>
      <color theme="1"/>
      <name val="Calibri"/>
      <family val="2"/>
      <charset val="162"/>
      <scheme val="minor"/>
    </font>
    <font>
      <u/>
      <sz val="11"/>
      <color theme="10"/>
      <name val="Calibri"/>
      <family val="2"/>
      <charset val="162"/>
    </font>
    <font>
      <sz val="9"/>
      <color indexed="81"/>
      <name val="Tahoma"/>
      <charset val="1"/>
    </font>
  </fonts>
  <fills count="4">
    <fill>
      <patternFill patternType="none"/>
    </fill>
    <fill>
      <patternFill patternType="gray125"/>
    </fill>
    <fill>
      <patternFill patternType="solid">
        <fgColor indexed="9"/>
        <bgColor indexed="64"/>
      </patternFill>
    </fill>
    <fill>
      <patternFill patternType="solid">
        <fgColor indexed="47"/>
        <bgColor indexed="64"/>
      </patternFill>
    </fill>
  </fills>
  <borders count="22">
    <border>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s>
  <cellStyleXfs count="19">
    <xf numFmtId="0" fontId="0" fillId="0" borderId="0"/>
    <xf numFmtId="164" fontId="8"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0" fontId="14" fillId="0" borderId="0" applyNumberFormat="0" applyFill="0" applyBorder="0" applyAlignment="0" applyProtection="0">
      <alignment vertical="top"/>
      <protection locked="0"/>
    </xf>
    <xf numFmtId="0" fontId="12" fillId="0" borderId="0"/>
    <xf numFmtId="0" fontId="2" fillId="0" borderId="0"/>
    <xf numFmtId="0" fontId="13" fillId="0" borderId="0"/>
    <xf numFmtId="0" fontId="13" fillId="0" borderId="0"/>
    <xf numFmtId="0" fontId="13" fillId="0" borderId="0"/>
    <xf numFmtId="0" fontId="2" fillId="0" borderId="0"/>
    <xf numFmtId="0" fontId="2" fillId="0" borderId="0"/>
    <xf numFmtId="0" fontId="8" fillId="0" borderId="0"/>
    <xf numFmtId="0" fontId="8" fillId="0" borderId="0"/>
    <xf numFmtId="0" fontId="8" fillId="0" borderId="0"/>
    <xf numFmtId="0" fontId="13" fillId="0" borderId="0"/>
    <xf numFmtId="0" fontId="7" fillId="0" borderId="0"/>
    <xf numFmtId="0" fontId="7" fillId="0" borderId="0"/>
    <xf numFmtId="43" fontId="11" fillId="0" borderId="0" applyFont="0" applyFill="0" applyBorder="0" applyAlignment="0" applyProtection="0"/>
  </cellStyleXfs>
  <cellXfs count="108">
    <xf numFmtId="0" fontId="0" fillId="0" borderId="0" xfId="0"/>
    <xf numFmtId="0" fontId="4" fillId="0" borderId="0" xfId="0" applyFont="1" applyBorder="1"/>
    <xf numFmtId="166" fontId="4" fillId="0" borderId="0" xfId="0" applyNumberFormat="1" applyFont="1" applyBorder="1" applyAlignment="1">
      <alignment horizontal="left"/>
    </xf>
    <xf numFmtId="167" fontId="4" fillId="0" borderId="0" xfId="0" applyNumberFormat="1" applyFont="1" applyBorder="1"/>
    <xf numFmtId="3" fontId="8" fillId="0" borderId="0" xfId="17" applyNumberFormat="1" applyFont="1" applyBorder="1"/>
    <xf numFmtId="0" fontId="8" fillId="0" borderId="0" xfId="17" applyFont="1" applyBorder="1"/>
    <xf numFmtId="0" fontId="0" fillId="0" borderId="0" xfId="0" applyFill="1"/>
    <xf numFmtId="0" fontId="6" fillId="0" borderId="0" xfId="0" applyFont="1" applyFill="1"/>
    <xf numFmtId="4" fontId="0" fillId="0" borderId="0" xfId="0" applyNumberFormat="1"/>
    <xf numFmtId="2" fontId="4" fillId="0" borderId="0" xfId="13" applyNumberFormat="1" applyFont="1" applyFill="1" applyBorder="1" applyAlignment="1">
      <alignment horizontal="right"/>
    </xf>
    <xf numFmtId="0" fontId="4" fillId="0" borderId="0" xfId="0" applyFont="1" applyAlignment="1"/>
    <xf numFmtId="0" fontId="4" fillId="0" borderId="0" xfId="0" applyFont="1" applyProtection="1"/>
    <xf numFmtId="0" fontId="4" fillId="0" borderId="0" xfId="0" applyFont="1"/>
    <xf numFmtId="3" fontId="4" fillId="0" borderId="0" xfId="0" applyNumberFormat="1" applyFont="1"/>
    <xf numFmtId="0" fontId="9" fillId="0" borderId="15"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3" fontId="4" fillId="0" borderId="15" xfId="0" applyNumberFormat="1" applyFont="1" applyFill="1" applyBorder="1" applyAlignment="1" applyProtection="1">
      <alignment horizontal="center"/>
      <protection locked="0"/>
    </xf>
    <xf numFmtId="4" fontId="9" fillId="0" borderId="15" xfId="0" applyNumberFormat="1" applyFont="1" applyFill="1" applyBorder="1" applyAlignment="1" applyProtection="1">
      <alignment horizontal="right"/>
      <protection locked="0"/>
    </xf>
    <xf numFmtId="0" fontId="9" fillId="0" borderId="11"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3" fontId="4" fillId="0" borderId="11" xfId="0" applyNumberFormat="1" applyFont="1" applyFill="1" applyBorder="1" applyAlignment="1" applyProtection="1">
      <alignment horizontal="center"/>
      <protection locked="0"/>
    </xf>
    <xf numFmtId="4" fontId="9" fillId="0" borderId="11" xfId="0" applyNumberFormat="1" applyFont="1" applyFill="1" applyBorder="1" applyAlignment="1" applyProtection="1">
      <alignment horizontal="right"/>
      <protection locked="0"/>
    </xf>
    <xf numFmtId="3" fontId="9" fillId="0" borderId="11" xfId="0" applyNumberFormat="1" applyFont="1" applyFill="1" applyBorder="1" applyAlignment="1" applyProtection="1">
      <alignment horizontal="center"/>
      <protection locked="0"/>
    </xf>
    <xf numFmtId="0" fontId="4" fillId="0" borderId="11" xfId="0" applyFont="1" applyFill="1" applyBorder="1" applyAlignment="1" applyProtection="1">
      <alignment vertical="center"/>
      <protection locked="0"/>
    </xf>
    <xf numFmtId="0" fontId="4" fillId="0" borderId="11" xfId="0" applyFont="1" applyFill="1" applyBorder="1" applyAlignment="1" applyProtection="1">
      <protection locked="0"/>
    </xf>
    <xf numFmtId="4" fontId="8" fillId="0" borderId="0" xfId="17" applyNumberFormat="1" applyFont="1" applyBorder="1"/>
    <xf numFmtId="2" fontId="4" fillId="0" borderId="0" xfId="16" applyNumberFormat="1" applyFont="1" applyBorder="1"/>
    <xf numFmtId="0" fontId="4" fillId="0" borderId="0" xfId="0" applyNumberFormat="1" applyFont="1" applyBorder="1"/>
    <xf numFmtId="4" fontId="4" fillId="2" borderId="15" xfId="0" applyNumberFormat="1" applyFont="1" applyFill="1" applyBorder="1" applyAlignment="1" applyProtection="1">
      <alignment vertical="center"/>
      <protection locked="0"/>
    </xf>
    <xf numFmtId="4" fontId="4" fillId="2" borderId="11" xfId="0" applyNumberFormat="1" applyFont="1" applyFill="1" applyBorder="1" applyAlignment="1" applyProtection="1">
      <alignment vertical="center"/>
      <protection locked="0"/>
    </xf>
    <xf numFmtId="4" fontId="9" fillId="0" borderId="11" xfId="0" applyNumberFormat="1" applyFont="1" applyFill="1" applyBorder="1" applyAlignment="1" applyProtection="1">
      <alignment vertical="center"/>
      <protection locked="0"/>
    </xf>
    <xf numFmtId="0" fontId="9" fillId="0" borderId="17" xfId="0" applyFont="1" applyFill="1" applyBorder="1" applyAlignment="1" applyProtection="1">
      <alignment horizontal="center"/>
      <protection locked="0"/>
    </xf>
    <xf numFmtId="0" fontId="4" fillId="0" borderId="17" xfId="0" applyFont="1" applyFill="1" applyBorder="1" applyAlignment="1" applyProtection="1">
      <alignment horizontal="center"/>
      <protection locked="0"/>
    </xf>
    <xf numFmtId="3" fontId="4" fillId="0" borderId="17" xfId="0" applyNumberFormat="1" applyFont="1" applyFill="1" applyBorder="1" applyAlignment="1" applyProtection="1">
      <alignment horizontal="center"/>
      <protection locked="0"/>
    </xf>
    <xf numFmtId="4" fontId="4" fillId="2" borderId="17" xfId="0" applyNumberFormat="1" applyFont="1" applyFill="1" applyBorder="1" applyAlignment="1" applyProtection="1">
      <alignment vertical="center"/>
      <protection locked="0"/>
    </xf>
    <xf numFmtId="4" fontId="9" fillId="0" borderId="17" xfId="0" applyNumberFormat="1" applyFont="1" applyFill="1" applyBorder="1" applyAlignment="1" applyProtection="1">
      <alignment horizontal="right"/>
      <protection locked="0"/>
    </xf>
    <xf numFmtId="1" fontId="4" fillId="0" borderId="0" xfId="0" applyNumberFormat="1" applyFont="1"/>
    <xf numFmtId="168" fontId="4" fillId="0" borderId="0" xfId="0" applyNumberFormat="1" applyFont="1" applyBorder="1"/>
    <xf numFmtId="168" fontId="4" fillId="0" borderId="0" xfId="0" applyNumberFormat="1" applyFont="1" applyBorder="1" applyAlignment="1">
      <alignment horizontal="left"/>
    </xf>
    <xf numFmtId="168" fontId="4" fillId="2" borderId="15" xfId="0" applyNumberFormat="1" applyFont="1" applyFill="1" applyBorder="1" applyAlignment="1" applyProtection="1">
      <alignment vertical="center"/>
    </xf>
    <xf numFmtId="4" fontId="9" fillId="2" borderId="11" xfId="0" applyNumberFormat="1" applyFont="1" applyFill="1" applyBorder="1" applyAlignment="1" applyProtection="1">
      <alignment vertical="center"/>
    </xf>
    <xf numFmtId="4" fontId="4" fillId="2" borderId="11" xfId="0" applyNumberFormat="1" applyFont="1" applyFill="1" applyBorder="1" applyAlignment="1" applyProtection="1">
      <alignment vertical="center"/>
    </xf>
    <xf numFmtId="4" fontId="9" fillId="2" borderId="17" xfId="0" applyNumberFormat="1" applyFont="1" applyFill="1" applyBorder="1" applyAlignment="1" applyProtection="1">
      <alignment vertical="center"/>
    </xf>
    <xf numFmtId="168" fontId="4" fillId="2" borderId="11" xfId="0" applyNumberFormat="1" applyFont="1" applyFill="1" applyBorder="1" applyAlignment="1" applyProtection="1">
      <alignment vertical="center"/>
    </xf>
    <xf numFmtId="168" fontId="4" fillId="2" borderId="17" xfId="0" applyNumberFormat="1" applyFont="1" applyFill="1" applyBorder="1" applyAlignment="1" applyProtection="1">
      <alignment vertical="center"/>
    </xf>
    <xf numFmtId="166" fontId="5" fillId="0" borderId="4" xfId="0" applyNumberFormat="1" applyFont="1" applyFill="1" applyBorder="1" applyAlignment="1" applyProtection="1">
      <alignment horizontal="center"/>
    </xf>
    <xf numFmtId="4" fontId="4" fillId="2" borderId="15" xfId="0" applyNumberFormat="1" applyFont="1" applyFill="1" applyBorder="1" applyAlignment="1" applyProtection="1">
      <alignment vertical="center"/>
    </xf>
    <xf numFmtId="168" fontId="9" fillId="2" borderId="15" xfId="0" applyNumberFormat="1" applyFont="1" applyFill="1" applyBorder="1" applyAlignment="1" applyProtection="1">
      <alignment vertical="center"/>
    </xf>
    <xf numFmtId="4" fontId="9" fillId="2" borderId="15" xfId="0" applyNumberFormat="1" applyFont="1" applyFill="1" applyBorder="1" applyAlignment="1" applyProtection="1">
      <alignment vertical="center"/>
    </xf>
    <xf numFmtId="166" fontId="5" fillId="0" borderId="11" xfId="0" applyNumberFormat="1" applyFont="1" applyFill="1" applyBorder="1" applyAlignment="1" applyProtection="1">
      <alignment horizontal="center"/>
    </xf>
    <xf numFmtId="168" fontId="9" fillId="2" borderId="11" xfId="0" applyNumberFormat="1" applyFont="1" applyFill="1" applyBorder="1" applyAlignment="1" applyProtection="1">
      <alignment vertical="center"/>
    </xf>
    <xf numFmtId="4" fontId="4" fillId="2" borderId="17" xfId="0" applyNumberFormat="1" applyFont="1" applyFill="1" applyBorder="1" applyAlignment="1" applyProtection="1">
      <alignment vertical="center"/>
    </xf>
    <xf numFmtId="168" fontId="9" fillId="2" borderId="17" xfId="0" applyNumberFormat="1" applyFont="1" applyFill="1" applyBorder="1" applyAlignment="1" applyProtection="1">
      <alignment vertical="center"/>
    </xf>
    <xf numFmtId="3" fontId="10" fillId="3" borderId="15" xfId="0" applyNumberFormat="1" applyFont="1" applyFill="1" applyBorder="1" applyAlignment="1" applyProtection="1">
      <alignment vertical="center"/>
    </xf>
    <xf numFmtId="0" fontId="10" fillId="0" borderId="0" xfId="0" applyFont="1" applyAlignment="1" applyProtection="1">
      <protection locked="0"/>
    </xf>
    <xf numFmtId="0" fontId="4" fillId="0" borderId="0" xfId="0" applyFont="1" applyAlignment="1" applyProtection="1">
      <protection locked="0"/>
    </xf>
    <xf numFmtId="2" fontId="10" fillId="0" borderId="0" xfId="0" applyNumberFormat="1" applyFont="1" applyAlignment="1" applyProtection="1">
      <protection locked="0"/>
    </xf>
    <xf numFmtId="0" fontId="10" fillId="0" borderId="0" xfId="0" applyFont="1" applyAlignment="1" applyProtection="1">
      <alignment horizontal="center"/>
      <protection locked="0"/>
    </xf>
    <xf numFmtId="0" fontId="9" fillId="0" borderId="15" xfId="0" applyFont="1" applyFill="1" applyBorder="1" applyAlignment="1" applyProtection="1">
      <alignment horizontal="center" vertical="center"/>
      <protection locked="0"/>
    </xf>
    <xf numFmtId="0" fontId="4" fillId="0" borderId="15" xfId="0" applyFont="1" applyFill="1" applyBorder="1" applyAlignment="1" applyProtection="1">
      <alignment vertical="center"/>
      <protection locked="0"/>
    </xf>
    <xf numFmtId="14" fontId="4" fillId="0" borderId="4" xfId="7" applyNumberFormat="1" applyFont="1" applyFill="1" applyBorder="1" applyAlignment="1" applyProtection="1">
      <alignment horizontal="center"/>
      <protection locked="0"/>
    </xf>
    <xf numFmtId="166" fontId="5" fillId="0" borderId="4" xfId="0" applyNumberFormat="1" applyFont="1" applyFill="1" applyBorder="1" applyAlignment="1" applyProtection="1">
      <alignment horizontal="center"/>
      <protection locked="0"/>
    </xf>
    <xf numFmtId="0" fontId="9" fillId="0" borderId="11" xfId="0" applyFont="1" applyFill="1" applyBorder="1" applyAlignment="1" applyProtection="1">
      <alignment horizontal="center" vertical="center"/>
      <protection locked="0"/>
    </xf>
    <xf numFmtId="14" fontId="4" fillId="0" borderId="11" xfId="7" applyNumberFormat="1" applyFont="1" applyFill="1" applyBorder="1" applyAlignment="1" applyProtection="1">
      <alignment horizontal="center"/>
      <protection locked="0"/>
    </xf>
    <xf numFmtId="166" fontId="5" fillId="0" borderId="11" xfId="0" applyNumberFormat="1" applyFont="1" applyFill="1" applyBorder="1" applyAlignment="1" applyProtection="1">
      <alignment horizontal="center"/>
      <protection locked="0"/>
    </xf>
    <xf numFmtId="166" fontId="9" fillId="2" borderId="11" xfId="0" applyNumberFormat="1"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4" fillId="0" borderId="17" xfId="0" applyFont="1" applyFill="1" applyBorder="1" applyAlignment="1" applyProtection="1">
      <alignment vertical="center"/>
      <protection locked="0"/>
    </xf>
    <xf numFmtId="166" fontId="9" fillId="2" borderId="17" xfId="0" applyNumberFormat="1"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6" fillId="0" borderId="0" xfId="0" applyFont="1" applyFill="1" applyProtection="1">
      <protection locked="0"/>
    </xf>
    <xf numFmtId="0" fontId="6" fillId="0" borderId="0" xfId="0" applyFont="1" applyProtection="1">
      <protection locked="0"/>
    </xf>
    <xf numFmtId="14" fontId="1" fillId="0" borderId="0" xfId="0" applyNumberFormat="1" applyFont="1" applyAlignment="1" applyProtection="1">
      <alignment horizontal="center"/>
      <protection locked="0"/>
    </xf>
    <xf numFmtId="4" fontId="0" fillId="0" borderId="0" xfId="0" applyNumberFormat="1" applyProtection="1">
      <protection locked="0"/>
    </xf>
    <xf numFmtId="0" fontId="0" fillId="0" borderId="0" xfId="0" applyProtection="1">
      <protection locked="0"/>
    </xf>
    <xf numFmtId="0" fontId="8" fillId="0" borderId="0" xfId="17" applyFont="1" applyFill="1" applyBorder="1" applyProtection="1">
      <protection locked="0"/>
    </xf>
    <xf numFmtId="3" fontId="8" fillId="0" borderId="0" xfId="17" applyNumberFormat="1" applyFont="1" applyFill="1" applyBorder="1" applyProtection="1">
      <protection locked="0"/>
    </xf>
    <xf numFmtId="4" fontId="8" fillId="0" borderId="0" xfId="17" applyNumberFormat="1" applyFont="1" applyProtection="1">
      <protection locked="0"/>
    </xf>
    <xf numFmtId="4" fontId="8" fillId="0" borderId="0" xfId="17" applyNumberFormat="1" applyFont="1" applyFill="1" applyBorder="1" applyProtection="1">
      <protection locked="0"/>
    </xf>
    <xf numFmtId="0" fontId="7" fillId="3" borderId="3" xfId="17" applyFont="1" applyFill="1" applyBorder="1" applyProtection="1">
      <protection locked="0"/>
    </xf>
    <xf numFmtId="3" fontId="8" fillId="3" borderId="2" xfId="17" applyNumberFormat="1" applyFont="1" applyFill="1" applyBorder="1" applyProtection="1">
      <protection locked="0"/>
    </xf>
    <xf numFmtId="4" fontId="8" fillId="3" borderId="5" xfId="17" applyNumberFormat="1" applyFont="1" applyFill="1" applyBorder="1" applyProtection="1">
      <protection locked="0"/>
    </xf>
    <xf numFmtId="0" fontId="8" fillId="3" borderId="6" xfId="17" applyFont="1" applyFill="1" applyBorder="1" applyProtection="1">
      <protection locked="0"/>
    </xf>
    <xf numFmtId="3" fontId="8" fillId="3" borderId="7" xfId="17" applyNumberFormat="1" applyFont="1" applyFill="1" applyBorder="1" applyProtection="1">
      <protection locked="0"/>
    </xf>
    <xf numFmtId="4" fontId="8" fillId="3" borderId="8" xfId="17" applyNumberFormat="1" applyFont="1" applyFill="1" applyBorder="1" applyProtection="1">
      <protection locked="0"/>
    </xf>
    <xf numFmtId="0" fontId="8" fillId="3" borderId="18" xfId="17" applyFont="1" applyFill="1" applyBorder="1" applyProtection="1">
      <protection locked="0"/>
    </xf>
    <xf numFmtId="3" fontId="7" fillId="3" borderId="0" xfId="17" applyNumberFormat="1" applyFont="1" applyFill="1" applyBorder="1" applyProtection="1">
      <protection locked="0"/>
    </xf>
    <xf numFmtId="4" fontId="8" fillId="3" borderId="19" xfId="17" applyNumberFormat="1" applyFont="1" applyFill="1" applyBorder="1" applyProtection="1">
      <protection locked="0"/>
    </xf>
    <xf numFmtId="3" fontId="8" fillId="3" borderId="0" xfId="17" applyNumberFormat="1" applyFont="1" applyFill="1" applyBorder="1" applyProtection="1">
      <protection locked="0"/>
    </xf>
    <xf numFmtId="4" fontId="8" fillId="3" borderId="4" xfId="17" applyNumberFormat="1" applyFont="1" applyFill="1" applyBorder="1" applyProtection="1"/>
    <xf numFmtId="4" fontId="8" fillId="3" borderId="9" xfId="17" applyNumberFormat="1" applyFont="1" applyFill="1" applyBorder="1" applyProtection="1"/>
    <xf numFmtId="4" fontId="8" fillId="3" borderId="1" xfId="17" applyNumberFormat="1" applyFont="1" applyFill="1" applyBorder="1" applyProtection="1"/>
    <xf numFmtId="3" fontId="7" fillId="3" borderId="7" xfId="17" applyNumberFormat="1" applyFont="1" applyFill="1" applyBorder="1" applyProtection="1">
      <protection locked="0"/>
    </xf>
    <xf numFmtId="0" fontId="3" fillId="3" borderId="20"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4" fillId="0" borderId="0" xfId="0" applyFont="1" applyAlignment="1" applyProtection="1">
      <protection hidden="1"/>
    </xf>
    <xf numFmtId="0" fontId="4" fillId="0" borderId="0" xfId="0" applyFont="1" applyProtection="1">
      <protection hidden="1"/>
    </xf>
    <xf numFmtId="14" fontId="9" fillId="0" borderId="11" xfId="0" applyNumberFormat="1" applyFont="1" applyFill="1" applyBorder="1" applyAlignment="1" applyProtection="1">
      <alignment horizontal="center"/>
      <protection locked="0"/>
    </xf>
    <xf numFmtId="3" fontId="10" fillId="3" borderId="15" xfId="0" applyNumberFormat="1" applyFont="1" applyFill="1" applyBorder="1" applyAlignment="1" applyProtection="1">
      <alignment vertical="center"/>
      <protection locked="0"/>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10" fillId="3" borderId="14" xfId="0" applyNumberFormat="1" applyFont="1" applyFill="1" applyBorder="1" applyAlignment="1" applyProtection="1">
      <alignment horizontal="center" vertical="center"/>
    </xf>
  </cellXfs>
  <cellStyles count="19">
    <cellStyle name="Comma [0] 2" xfId="1"/>
    <cellStyle name="Comma [0] 3" xfId="2"/>
    <cellStyle name="Comma 2" xfId="3"/>
    <cellStyle name="Köprü 2" xfId="4"/>
    <cellStyle name="Normal" xfId="0" builtinId="0"/>
    <cellStyle name="Normal 2" xfId="5"/>
    <cellStyle name="Normal 2 2" xfId="6"/>
    <cellStyle name="Normal 2 2 2" xfId="7"/>
    <cellStyle name="Normal 2 2 3" xfId="8"/>
    <cellStyle name="Normal 2 2 4" xfId="9"/>
    <cellStyle name="Normal 2 3" xfId="10"/>
    <cellStyle name="Normal 2 4" xfId="11"/>
    <cellStyle name="Normal 3" xfId="12"/>
    <cellStyle name="Normal 3 2" xfId="13"/>
    <cellStyle name="Normal 4" xfId="14"/>
    <cellStyle name="Normal 5" xfId="15"/>
    <cellStyle name="Normal 6" xfId="16"/>
    <cellStyle name="Normal_Sayfa2" xfId="17"/>
    <cellStyle name="Virgül 2" xfId="18"/>
  </cellStyles>
  <dxfs count="21">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ciyes_ymmm\yedek\CARI-DOSYALAR\ERCIYES-YMM\enflasyon%20d&#252;zeltme-erciy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ayfa2"/>
      <sheetName val="Sayfa1"/>
      <sheetName val="Sayfa1 (5)"/>
      <sheetName val="Muhasebe Kayıtları"/>
      <sheetName val="Diğer Hesaplar"/>
      <sheetName val="252"/>
      <sheetName val="254"/>
      <sheetName val="255"/>
      <sheetName val="Sheet2"/>
      <sheetName val="Sheet1"/>
      <sheetName val="Sheet3"/>
    </sheetNames>
    <sheetDataSet>
      <sheetData sheetId="0"/>
      <sheetData sheetId="1"/>
      <sheetData sheetId="2"/>
      <sheetData sheetId="3"/>
      <sheetData sheetId="4"/>
      <sheetData sheetId="5"/>
      <sheetData sheetId="6"/>
      <sheetData sheetId="7"/>
      <sheetData sheetId="8">
        <row r="1">
          <cell r="A1">
            <v>25569</v>
          </cell>
          <cell r="B1">
            <v>393292.48800999997</v>
          </cell>
        </row>
        <row r="2">
          <cell r="A2">
            <v>25600</v>
          </cell>
          <cell r="B2">
            <v>388736.17693999998</v>
          </cell>
        </row>
        <row r="3">
          <cell r="A3">
            <v>25628</v>
          </cell>
          <cell r="B3">
            <v>392039.29898999998</v>
          </cell>
        </row>
        <row r="4">
          <cell r="A4">
            <v>25659</v>
          </cell>
          <cell r="B4">
            <v>392873.86907999997</v>
          </cell>
        </row>
        <row r="5">
          <cell r="A5">
            <v>25689</v>
          </cell>
          <cell r="B5">
            <v>394975.92294999998</v>
          </cell>
        </row>
        <row r="6">
          <cell r="A6">
            <v>25720</v>
          </cell>
          <cell r="B6">
            <v>401201.08695999999</v>
          </cell>
        </row>
        <row r="7">
          <cell r="A7">
            <v>25750</v>
          </cell>
          <cell r="B7">
            <v>410116.66667000001</v>
          </cell>
        </row>
        <row r="8">
          <cell r="A8">
            <v>25781</v>
          </cell>
          <cell r="B8">
            <v>401419.24959000002</v>
          </cell>
        </row>
        <row r="9">
          <cell r="A9">
            <v>25812</v>
          </cell>
          <cell r="B9">
            <v>394975.92294999998</v>
          </cell>
        </row>
        <row r="10">
          <cell r="A10">
            <v>25842</v>
          </cell>
          <cell r="B10">
            <v>390380.75092999998</v>
          </cell>
        </row>
        <row r="11">
          <cell r="A11">
            <v>25873</v>
          </cell>
          <cell r="B11">
            <v>385689.65516999998</v>
          </cell>
        </row>
        <row r="12">
          <cell r="A12">
            <v>25903</v>
          </cell>
          <cell r="B12">
            <v>378375.19221000001</v>
          </cell>
        </row>
        <row r="13">
          <cell r="A13">
            <v>25934</v>
          </cell>
          <cell r="B13">
            <v>362935.10324000003</v>
          </cell>
        </row>
        <row r="14">
          <cell r="A14">
            <v>25965</v>
          </cell>
          <cell r="B14">
            <v>355935.39055000001</v>
          </cell>
        </row>
        <row r="15">
          <cell r="A15">
            <v>25993</v>
          </cell>
          <cell r="B15">
            <v>353041.60689</v>
          </cell>
        </row>
        <row r="16">
          <cell r="A16">
            <v>26024</v>
          </cell>
          <cell r="B16">
            <v>350028.44949999999</v>
          </cell>
        </row>
        <row r="17">
          <cell r="A17">
            <v>26054</v>
          </cell>
          <cell r="B17">
            <v>345119.21458999999</v>
          </cell>
        </row>
        <row r="18">
          <cell r="A18">
            <v>26085</v>
          </cell>
          <cell r="B18">
            <v>347229.53904</v>
          </cell>
        </row>
        <row r="19">
          <cell r="A19">
            <v>26115</v>
          </cell>
          <cell r="B19">
            <v>332826.87105999998</v>
          </cell>
        </row>
        <row r="20">
          <cell r="A20">
            <v>26146</v>
          </cell>
          <cell r="B20">
            <v>329558.03571000003</v>
          </cell>
        </row>
        <row r="21">
          <cell r="A21">
            <v>26177</v>
          </cell>
          <cell r="B21">
            <v>330000</v>
          </cell>
        </row>
        <row r="22">
          <cell r="A22">
            <v>26207</v>
          </cell>
          <cell r="B22">
            <v>321240.20887999999</v>
          </cell>
        </row>
        <row r="23">
          <cell r="A23">
            <v>26238</v>
          </cell>
          <cell r="B23">
            <v>312668.36086000002</v>
          </cell>
        </row>
        <row r="24">
          <cell r="A24">
            <v>26268</v>
          </cell>
          <cell r="B24">
            <v>307587.5</v>
          </cell>
        </row>
        <row r="25">
          <cell r="A25">
            <v>26299</v>
          </cell>
          <cell r="B25">
            <v>300941.70403999998</v>
          </cell>
        </row>
        <row r="26">
          <cell r="A26">
            <v>26330</v>
          </cell>
          <cell r="B26">
            <v>291437.03119000001</v>
          </cell>
        </row>
        <row r="27">
          <cell r="A27">
            <v>26359</v>
          </cell>
          <cell r="B27">
            <v>292476.22820999997</v>
          </cell>
        </row>
        <row r="28">
          <cell r="A28">
            <v>26390</v>
          </cell>
          <cell r="B28">
            <v>292244.65558000002</v>
          </cell>
        </row>
        <row r="29">
          <cell r="A29">
            <v>26420</v>
          </cell>
          <cell r="B29">
            <v>288927.59295000002</v>
          </cell>
        </row>
        <row r="30">
          <cell r="A30">
            <v>26451</v>
          </cell>
          <cell r="B30">
            <v>287241.24514000001</v>
          </cell>
        </row>
        <row r="31">
          <cell r="A31">
            <v>26481</v>
          </cell>
          <cell r="B31">
            <v>282839.08046000003</v>
          </cell>
        </row>
        <row r="32">
          <cell r="A32">
            <v>26512</v>
          </cell>
          <cell r="B32">
            <v>281759.54197999998</v>
          </cell>
        </row>
        <row r="33">
          <cell r="A33">
            <v>26543</v>
          </cell>
          <cell r="B33">
            <v>279625</v>
          </cell>
        </row>
        <row r="34">
          <cell r="A34">
            <v>26573</v>
          </cell>
          <cell r="B34">
            <v>278149.96231999999</v>
          </cell>
        </row>
        <row r="35">
          <cell r="A35">
            <v>26604</v>
          </cell>
          <cell r="B35">
            <v>271500.55167000002</v>
          </cell>
        </row>
        <row r="36">
          <cell r="A36">
            <v>26634</v>
          </cell>
          <cell r="B36">
            <v>267661.34879999998</v>
          </cell>
        </row>
        <row r="37">
          <cell r="A37">
            <v>26665</v>
          </cell>
          <cell r="B37">
            <v>266501.80505000002</v>
          </cell>
        </row>
        <row r="38">
          <cell r="A38">
            <v>26696</v>
          </cell>
          <cell r="B38">
            <v>254117.03959</v>
          </cell>
        </row>
        <row r="39">
          <cell r="A39">
            <v>26724</v>
          </cell>
          <cell r="B39">
            <v>252120.90164</v>
          </cell>
        </row>
        <row r="40">
          <cell r="A40">
            <v>26755</v>
          </cell>
          <cell r="B40">
            <v>249901.82803</v>
          </cell>
        </row>
        <row r="41">
          <cell r="A41">
            <v>26785</v>
          </cell>
          <cell r="B41">
            <v>246563.12625</v>
          </cell>
        </row>
        <row r="42">
          <cell r="A42">
            <v>26816</v>
          </cell>
          <cell r="B42">
            <v>245578.84232</v>
          </cell>
        </row>
        <row r="43">
          <cell r="A43">
            <v>26846</v>
          </cell>
          <cell r="B43">
            <v>241560.86387</v>
          </cell>
        </row>
        <row r="44">
          <cell r="A44">
            <v>26877</v>
          </cell>
          <cell r="B44">
            <v>236151.63148000001</v>
          </cell>
        </row>
        <row r="45">
          <cell r="A45">
            <v>26908</v>
          </cell>
          <cell r="B45">
            <v>226098.00919000001</v>
          </cell>
        </row>
        <row r="46">
          <cell r="A46">
            <v>26938</v>
          </cell>
          <cell r="B46">
            <v>220229.71359999999</v>
          </cell>
        </row>
        <row r="47">
          <cell r="A47">
            <v>26969</v>
          </cell>
          <cell r="B47">
            <v>217120.58824000001</v>
          </cell>
        </row>
        <row r="48">
          <cell r="A48">
            <v>26999</v>
          </cell>
          <cell r="B48">
            <v>207304.12805</v>
          </cell>
        </row>
        <row r="49">
          <cell r="A49">
            <v>27030</v>
          </cell>
          <cell r="B49">
            <v>202415.68411999999</v>
          </cell>
        </row>
        <row r="50">
          <cell r="A50">
            <v>27061</v>
          </cell>
          <cell r="B50">
            <v>196332.44680999999</v>
          </cell>
        </row>
        <row r="51">
          <cell r="A51">
            <v>27089</v>
          </cell>
          <cell r="B51">
            <v>187648.70361</v>
          </cell>
        </row>
        <row r="52">
          <cell r="A52">
            <v>27120</v>
          </cell>
          <cell r="B52">
            <v>182409.19198999999</v>
          </cell>
        </row>
        <row r="53">
          <cell r="A53">
            <v>27150</v>
          </cell>
          <cell r="B53">
            <v>177369.05334000001</v>
          </cell>
        </row>
        <row r="54">
          <cell r="A54">
            <v>27181</v>
          </cell>
          <cell r="B54">
            <v>183269.61270999999</v>
          </cell>
        </row>
        <row r="55">
          <cell r="A55">
            <v>27211</v>
          </cell>
          <cell r="B55">
            <v>182997.02528999999</v>
          </cell>
        </row>
        <row r="56">
          <cell r="A56">
            <v>27242</v>
          </cell>
          <cell r="B56">
            <v>182139.15617999999</v>
          </cell>
        </row>
        <row r="57">
          <cell r="A57">
            <v>27273</v>
          </cell>
          <cell r="B57">
            <v>176901.50971000001</v>
          </cell>
        </row>
        <row r="58">
          <cell r="A58">
            <v>27303</v>
          </cell>
          <cell r="B58">
            <v>177582.39115000001</v>
          </cell>
        </row>
        <row r="59">
          <cell r="A59">
            <v>27334</v>
          </cell>
          <cell r="B59">
            <v>176774.42529000001</v>
          </cell>
        </row>
        <row r="60">
          <cell r="A60">
            <v>27364</v>
          </cell>
          <cell r="B60">
            <v>174106.13208000001</v>
          </cell>
        </row>
        <row r="61">
          <cell r="A61">
            <v>27395</v>
          </cell>
          <cell r="B61">
            <v>167736.87797999999</v>
          </cell>
        </row>
        <row r="62">
          <cell r="A62">
            <v>27426</v>
          </cell>
          <cell r="B62">
            <v>164046.66667000001</v>
          </cell>
        </row>
        <row r="63">
          <cell r="A63">
            <v>27454</v>
          </cell>
          <cell r="B63">
            <v>162422.44224</v>
          </cell>
        </row>
        <row r="64">
          <cell r="A64">
            <v>27485</v>
          </cell>
          <cell r="B64">
            <v>162172.67134999999</v>
          </cell>
        </row>
        <row r="65">
          <cell r="A65">
            <v>27515</v>
          </cell>
          <cell r="B65">
            <v>164338.82457999999</v>
          </cell>
        </row>
        <row r="66">
          <cell r="A66">
            <v>27546</v>
          </cell>
          <cell r="B66">
            <v>167546.52746000001</v>
          </cell>
        </row>
        <row r="67">
          <cell r="A67">
            <v>27576</v>
          </cell>
          <cell r="B67">
            <v>168888.12628999999</v>
          </cell>
        </row>
        <row r="68">
          <cell r="A68">
            <v>27607</v>
          </cell>
          <cell r="B68">
            <v>167927.66151000001</v>
          </cell>
        </row>
        <row r="69">
          <cell r="A69">
            <v>27638</v>
          </cell>
          <cell r="B69">
            <v>167129.27325999999</v>
          </cell>
        </row>
        <row r="70">
          <cell r="A70">
            <v>27668</v>
          </cell>
          <cell r="B70">
            <v>164815.80710000001</v>
          </cell>
        </row>
        <row r="71">
          <cell r="A71">
            <v>27699</v>
          </cell>
          <cell r="B71">
            <v>163646.64154000001</v>
          </cell>
        </row>
        <row r="72">
          <cell r="A72">
            <v>27729</v>
          </cell>
          <cell r="B72">
            <v>157703.48216000001</v>
          </cell>
        </row>
        <row r="73">
          <cell r="A73">
            <v>27760</v>
          </cell>
          <cell r="B73">
            <v>154114.82255000001</v>
          </cell>
        </row>
        <row r="74">
          <cell r="A74">
            <v>27791</v>
          </cell>
          <cell r="B74">
            <v>150839.80384000001</v>
          </cell>
        </row>
        <row r="75">
          <cell r="A75">
            <v>27820</v>
          </cell>
          <cell r="B75">
            <v>149163.46737</v>
          </cell>
        </row>
        <row r="76">
          <cell r="A76">
            <v>27851</v>
          </cell>
          <cell r="B76">
            <v>144435.53120999999</v>
          </cell>
        </row>
        <row r="77">
          <cell r="A77">
            <v>27881</v>
          </cell>
          <cell r="B77">
            <v>140799.16078999999</v>
          </cell>
        </row>
        <row r="78">
          <cell r="A78">
            <v>27912</v>
          </cell>
          <cell r="B78">
            <v>139521.82952</v>
          </cell>
        </row>
        <row r="79">
          <cell r="A79">
            <v>27942</v>
          </cell>
          <cell r="B79">
            <v>144576.96827000001</v>
          </cell>
        </row>
        <row r="80">
          <cell r="A80">
            <v>27973</v>
          </cell>
          <cell r="B80">
            <v>142045.41081</v>
          </cell>
        </row>
        <row r="81">
          <cell r="A81">
            <v>28004</v>
          </cell>
          <cell r="B81">
            <v>139759.56077000001</v>
          </cell>
        </row>
        <row r="82">
          <cell r="A82">
            <v>28034</v>
          </cell>
          <cell r="B82">
            <v>136933.77851999999</v>
          </cell>
        </row>
        <row r="83">
          <cell r="A83">
            <v>28065</v>
          </cell>
          <cell r="B83">
            <v>134146.829</v>
          </cell>
        </row>
        <row r="84">
          <cell r="A84">
            <v>28095</v>
          </cell>
          <cell r="B84">
            <v>132366.86390999999</v>
          </cell>
        </row>
        <row r="85">
          <cell r="A85">
            <v>28126</v>
          </cell>
          <cell r="B85">
            <v>129057.69231</v>
          </cell>
        </row>
        <row r="86">
          <cell r="A86">
            <v>28157</v>
          </cell>
          <cell r="B86">
            <v>127872.8564</v>
          </cell>
        </row>
        <row r="87">
          <cell r="A87">
            <v>28185</v>
          </cell>
          <cell r="B87">
            <v>126644.36438</v>
          </cell>
        </row>
        <row r="88">
          <cell r="A88">
            <v>28216</v>
          </cell>
          <cell r="B88">
            <v>122199.96689</v>
          </cell>
        </row>
        <row r="89">
          <cell r="A89">
            <v>28246</v>
          </cell>
          <cell r="B89">
            <v>120681.70672</v>
          </cell>
        </row>
        <row r="90">
          <cell r="A90">
            <v>28277</v>
          </cell>
          <cell r="B90">
            <v>119297.02650000001</v>
          </cell>
        </row>
        <row r="91">
          <cell r="A91">
            <v>28307</v>
          </cell>
          <cell r="B91">
            <v>118549.86350000001</v>
          </cell>
        </row>
        <row r="92">
          <cell r="A92">
            <v>28338</v>
          </cell>
          <cell r="B92">
            <v>117962.60786</v>
          </cell>
        </row>
        <row r="93">
          <cell r="A93">
            <v>28369</v>
          </cell>
          <cell r="B93">
            <v>108544.33172</v>
          </cell>
        </row>
        <row r="94">
          <cell r="A94">
            <v>28399</v>
          </cell>
          <cell r="B94">
            <v>103681.17978000001</v>
          </cell>
        </row>
        <row r="95">
          <cell r="A95">
            <v>28430</v>
          </cell>
          <cell r="B95">
            <v>100642.12678999999</v>
          </cell>
        </row>
        <row r="96">
          <cell r="A96">
            <v>28460</v>
          </cell>
          <cell r="B96">
            <v>97260.869569999995</v>
          </cell>
        </row>
        <row r="97">
          <cell r="A97">
            <v>28491</v>
          </cell>
          <cell r="B97">
            <v>93397.014169999995</v>
          </cell>
        </row>
        <row r="98">
          <cell r="A98">
            <v>28522</v>
          </cell>
          <cell r="B98">
            <v>89393.315570000006</v>
          </cell>
        </row>
        <row r="99">
          <cell r="A99">
            <v>28550</v>
          </cell>
          <cell r="B99">
            <v>85589.565220000004</v>
          </cell>
        </row>
        <row r="100">
          <cell r="A100">
            <v>28581</v>
          </cell>
          <cell r="B100">
            <v>82712.605039999995</v>
          </cell>
        </row>
        <row r="101">
          <cell r="A101">
            <v>28611</v>
          </cell>
          <cell r="B101">
            <v>80161.798240000004</v>
          </cell>
        </row>
        <row r="102">
          <cell r="A102">
            <v>28642</v>
          </cell>
          <cell r="B102">
            <v>78717.210489999998</v>
          </cell>
        </row>
        <row r="103">
          <cell r="A103">
            <v>28672</v>
          </cell>
          <cell r="B103">
            <v>75381.394870000004</v>
          </cell>
        </row>
        <row r="104">
          <cell r="A104">
            <v>28703</v>
          </cell>
          <cell r="B104">
            <v>73651.601320000002</v>
          </cell>
        </row>
        <row r="105">
          <cell r="A105">
            <v>28734</v>
          </cell>
          <cell r="B105">
            <v>70682.688630000004</v>
          </cell>
        </row>
        <row r="106">
          <cell r="A106">
            <v>28764</v>
          </cell>
          <cell r="B106">
            <v>68798.695250000004</v>
          </cell>
        </row>
        <row r="107">
          <cell r="A107">
            <v>28795</v>
          </cell>
          <cell r="B107">
            <v>67275.129860000001</v>
          </cell>
        </row>
        <row r="108">
          <cell r="A108">
            <v>28825</v>
          </cell>
          <cell r="B108">
            <v>65386.182460000004</v>
          </cell>
        </row>
        <row r="109">
          <cell r="A109">
            <v>28856</v>
          </cell>
          <cell r="B109">
            <v>62443.748939999998</v>
          </cell>
        </row>
        <row r="110">
          <cell r="A110">
            <v>28887</v>
          </cell>
          <cell r="B110">
            <v>59561.88478</v>
          </cell>
        </row>
        <row r="111">
          <cell r="A111">
            <v>28915</v>
          </cell>
          <cell r="B111">
            <v>56689.448629999999</v>
          </cell>
        </row>
        <row r="112">
          <cell r="A112">
            <v>28946</v>
          </cell>
          <cell r="B112">
            <v>52579.059829999998</v>
          </cell>
        </row>
        <row r="113">
          <cell r="A113">
            <v>28976</v>
          </cell>
          <cell r="B113">
            <v>50228.618090000004</v>
          </cell>
        </row>
        <row r="114">
          <cell r="A114">
            <v>29007</v>
          </cell>
          <cell r="B114">
            <v>46846.681049999999</v>
          </cell>
        </row>
        <row r="115">
          <cell r="A115">
            <v>29037</v>
          </cell>
          <cell r="B115">
            <v>45355.738510000003</v>
          </cell>
        </row>
        <row r="116">
          <cell r="A116">
            <v>29068</v>
          </cell>
          <cell r="B116">
            <v>43907.095699999998</v>
          </cell>
        </row>
        <row r="117">
          <cell r="A117">
            <v>29099</v>
          </cell>
          <cell r="B117">
            <v>42614.443229999997</v>
          </cell>
        </row>
        <row r="118">
          <cell r="A118">
            <v>29129</v>
          </cell>
          <cell r="B118">
            <v>40547.621659999997</v>
          </cell>
        </row>
        <row r="119">
          <cell r="A119">
            <v>29160</v>
          </cell>
          <cell r="B119">
            <v>37577.500639999998</v>
          </cell>
        </row>
        <row r="120">
          <cell r="A120">
            <v>29190</v>
          </cell>
          <cell r="B120">
            <v>36050.691019999998</v>
          </cell>
        </row>
        <row r="121">
          <cell r="A121">
            <v>29221</v>
          </cell>
          <cell r="B121">
            <v>33014.758500000004</v>
          </cell>
        </row>
        <row r="122">
          <cell r="A122">
            <v>29252</v>
          </cell>
          <cell r="B122">
            <v>25535.646339999999</v>
          </cell>
        </row>
        <row r="123">
          <cell r="A123">
            <v>29281</v>
          </cell>
          <cell r="B123">
            <v>24448.897130000001</v>
          </cell>
        </row>
        <row r="124">
          <cell r="A124">
            <v>29312</v>
          </cell>
          <cell r="B124">
            <v>23613.65236</v>
          </cell>
        </row>
        <row r="125">
          <cell r="A125">
            <v>29342</v>
          </cell>
          <cell r="B125">
            <v>22938.59922</v>
          </cell>
        </row>
        <row r="126">
          <cell r="A126">
            <v>29373</v>
          </cell>
          <cell r="B126">
            <v>22323.999029999999</v>
          </cell>
        </row>
        <row r="127">
          <cell r="A127">
            <v>29403</v>
          </cell>
          <cell r="B127">
            <v>22284.91215</v>
          </cell>
        </row>
        <row r="128">
          <cell r="A128">
            <v>29434</v>
          </cell>
          <cell r="B128">
            <v>21947.67355</v>
          </cell>
        </row>
        <row r="129">
          <cell r="A129">
            <v>29465</v>
          </cell>
          <cell r="B129">
            <v>21214.150239999999</v>
          </cell>
        </row>
        <row r="130">
          <cell r="A130">
            <v>29495</v>
          </cell>
          <cell r="B130">
            <v>19804.42656</v>
          </cell>
        </row>
        <row r="131">
          <cell r="A131">
            <v>29526</v>
          </cell>
          <cell r="B131">
            <v>19087.524239999999</v>
          </cell>
        </row>
        <row r="132">
          <cell r="A132">
            <v>29556</v>
          </cell>
          <cell r="B132">
            <v>18519.141039999999</v>
          </cell>
        </row>
        <row r="133">
          <cell r="A133">
            <v>29587</v>
          </cell>
          <cell r="B133">
            <v>17713.072270000001</v>
          </cell>
        </row>
        <row r="134">
          <cell r="A134">
            <v>29618</v>
          </cell>
          <cell r="B134">
            <v>17323.5867</v>
          </cell>
        </row>
        <row r="135">
          <cell r="A135">
            <v>29646</v>
          </cell>
          <cell r="B135">
            <v>17466.225009999998</v>
          </cell>
        </row>
        <row r="136">
          <cell r="A136">
            <v>29677</v>
          </cell>
          <cell r="B136">
            <v>17605.771519999998</v>
          </cell>
        </row>
        <row r="137">
          <cell r="A137">
            <v>29707</v>
          </cell>
          <cell r="B137">
            <v>17230.586090000001</v>
          </cell>
        </row>
        <row r="138">
          <cell r="A138">
            <v>29738</v>
          </cell>
          <cell r="B138">
            <v>16194.49807</v>
          </cell>
        </row>
        <row r="139">
          <cell r="A139">
            <v>29768</v>
          </cell>
          <cell r="B139">
            <v>16169.6675</v>
          </cell>
        </row>
        <row r="140">
          <cell r="A140">
            <v>29799</v>
          </cell>
          <cell r="B140">
            <v>15992.07123</v>
          </cell>
        </row>
        <row r="141">
          <cell r="A141">
            <v>29830</v>
          </cell>
          <cell r="B141">
            <v>15534.72222</v>
          </cell>
        </row>
        <row r="142">
          <cell r="A142">
            <v>29860</v>
          </cell>
          <cell r="B142">
            <v>15285.74978</v>
          </cell>
        </row>
        <row r="143">
          <cell r="A143">
            <v>29891</v>
          </cell>
          <cell r="B143">
            <v>14988.73119</v>
          </cell>
        </row>
        <row r="144">
          <cell r="A144">
            <v>29921</v>
          </cell>
          <cell r="B144">
            <v>14740.320680000001</v>
          </cell>
        </row>
        <row r="145">
          <cell r="A145">
            <v>29952</v>
          </cell>
          <cell r="B145">
            <v>14197.71132</v>
          </cell>
        </row>
        <row r="146">
          <cell r="A146">
            <v>29983</v>
          </cell>
          <cell r="B146">
            <v>13688.045840000001</v>
          </cell>
        </row>
        <row r="147">
          <cell r="A147">
            <v>30011</v>
          </cell>
          <cell r="B147">
            <v>13246.424660000001</v>
          </cell>
        </row>
        <row r="148">
          <cell r="A148">
            <v>30042</v>
          </cell>
          <cell r="B148">
            <v>12999.17237</v>
          </cell>
        </row>
        <row r="149">
          <cell r="A149">
            <v>30072</v>
          </cell>
          <cell r="B149">
            <v>12832.40913</v>
          </cell>
        </row>
        <row r="150">
          <cell r="A150">
            <v>30103</v>
          </cell>
          <cell r="B150">
            <v>12660.09261</v>
          </cell>
        </row>
        <row r="151">
          <cell r="A151">
            <v>30133</v>
          </cell>
          <cell r="B151">
            <v>12414.81955</v>
          </cell>
        </row>
        <row r="152">
          <cell r="A152">
            <v>30164</v>
          </cell>
          <cell r="B152">
            <v>12178.66865</v>
          </cell>
        </row>
        <row r="153">
          <cell r="A153">
            <v>30195</v>
          </cell>
          <cell r="B153">
            <v>12041.398880000001</v>
          </cell>
        </row>
        <row r="154">
          <cell r="A154">
            <v>30225</v>
          </cell>
          <cell r="B154">
            <v>11951.52751</v>
          </cell>
        </row>
        <row r="155">
          <cell r="A155">
            <v>30256</v>
          </cell>
          <cell r="B155">
            <v>11827.824329999999</v>
          </cell>
        </row>
        <row r="156">
          <cell r="A156">
            <v>30286</v>
          </cell>
          <cell r="B156">
            <v>11758.49381</v>
          </cell>
        </row>
        <row r="157">
          <cell r="A157">
            <v>30317</v>
          </cell>
          <cell r="B157">
            <v>10733.85291</v>
          </cell>
        </row>
        <row r="158">
          <cell r="A158">
            <v>30348</v>
          </cell>
          <cell r="B158">
            <v>10481.024520000001</v>
          </cell>
        </row>
        <row r="159">
          <cell r="A159">
            <v>30376</v>
          </cell>
          <cell r="B159">
            <v>10318.986849999999</v>
          </cell>
        </row>
        <row r="160">
          <cell r="A160">
            <v>30407</v>
          </cell>
          <cell r="B160">
            <v>10174.76879</v>
          </cell>
        </row>
        <row r="161">
          <cell r="A161">
            <v>30437</v>
          </cell>
          <cell r="B161">
            <v>10009.355680000001</v>
          </cell>
        </row>
        <row r="162">
          <cell r="A162">
            <v>30468</v>
          </cell>
          <cell r="B162">
            <v>9879.6841499999991</v>
          </cell>
        </row>
        <row r="163">
          <cell r="A163">
            <v>30498</v>
          </cell>
          <cell r="B163">
            <v>9765.1992200000004</v>
          </cell>
        </row>
        <row r="164">
          <cell r="A164">
            <v>30529</v>
          </cell>
          <cell r="B164">
            <v>9566.8908699999993</v>
          </cell>
        </row>
        <row r="165">
          <cell r="A165">
            <v>30560</v>
          </cell>
          <cell r="B165">
            <v>9371.0013199999994</v>
          </cell>
        </row>
        <row r="166">
          <cell r="A166">
            <v>30590</v>
          </cell>
          <cell r="B166">
            <v>9120.1215699999993</v>
          </cell>
        </row>
        <row r="167">
          <cell r="A167">
            <v>30621</v>
          </cell>
          <cell r="B167">
            <v>8760.8886600000005</v>
          </cell>
        </row>
        <row r="168">
          <cell r="A168">
            <v>30651</v>
          </cell>
          <cell r="B168">
            <v>8393.6144800000002</v>
          </cell>
        </row>
        <row r="169">
          <cell r="A169">
            <v>30682</v>
          </cell>
          <cell r="B169">
            <v>8080.2320499999996</v>
          </cell>
        </row>
        <row r="170">
          <cell r="A170">
            <v>30713</v>
          </cell>
          <cell r="B170">
            <v>7815.9641700000002</v>
          </cell>
        </row>
        <row r="171">
          <cell r="A171">
            <v>30742</v>
          </cell>
          <cell r="B171">
            <v>7568.5124599999999</v>
          </cell>
        </row>
        <row r="172">
          <cell r="A172">
            <v>30773</v>
          </cell>
          <cell r="B172">
            <v>6990.3602099999998</v>
          </cell>
        </row>
        <row r="173">
          <cell r="A173">
            <v>30803</v>
          </cell>
          <cell r="B173">
            <v>6539.3712299999997</v>
          </cell>
        </row>
        <row r="174">
          <cell r="A174">
            <v>30834</v>
          </cell>
          <cell r="B174">
            <v>6246.1184400000002</v>
          </cell>
        </row>
        <row r="175">
          <cell r="A175">
            <v>30864</v>
          </cell>
          <cell r="B175">
            <v>6290.2401200000004</v>
          </cell>
        </row>
        <row r="176">
          <cell r="A176">
            <v>30895</v>
          </cell>
          <cell r="B176">
            <v>6096.3242499999997</v>
          </cell>
        </row>
        <row r="177">
          <cell r="A177">
            <v>30926</v>
          </cell>
          <cell r="B177">
            <v>5957.9671200000003</v>
          </cell>
        </row>
        <row r="178">
          <cell r="A178">
            <v>30956</v>
          </cell>
          <cell r="B178">
            <v>5769.0684600000004</v>
          </cell>
        </row>
        <row r="179">
          <cell r="A179">
            <v>30987</v>
          </cell>
          <cell r="B179">
            <v>5562.7058100000004</v>
          </cell>
        </row>
        <row r="180">
          <cell r="A180">
            <v>31017</v>
          </cell>
          <cell r="B180">
            <v>5467.7362000000003</v>
          </cell>
        </row>
        <row r="181">
          <cell r="A181">
            <v>31048</v>
          </cell>
          <cell r="B181">
            <v>5216.5894099999996</v>
          </cell>
        </row>
        <row r="182">
          <cell r="A182">
            <v>31079</v>
          </cell>
          <cell r="B182">
            <v>4981.3421500000004</v>
          </cell>
        </row>
        <row r="183">
          <cell r="A183">
            <v>31107</v>
          </cell>
          <cell r="B183">
            <v>4728.3569500000003</v>
          </cell>
        </row>
        <row r="184">
          <cell r="A184">
            <v>31138</v>
          </cell>
          <cell r="B184">
            <v>4620.5990000000002</v>
          </cell>
        </row>
        <row r="185">
          <cell r="A185">
            <v>31168</v>
          </cell>
          <cell r="B185">
            <v>4522.7359100000003</v>
          </cell>
        </row>
        <row r="186">
          <cell r="A186">
            <v>31199</v>
          </cell>
          <cell r="B186">
            <v>4580.9442300000001</v>
          </cell>
        </row>
        <row r="187">
          <cell r="A187">
            <v>31229</v>
          </cell>
          <cell r="B187">
            <v>4558.76541</v>
          </cell>
        </row>
        <row r="188">
          <cell r="A188">
            <v>31260</v>
          </cell>
          <cell r="B188">
            <v>4479.7286199999999</v>
          </cell>
        </row>
        <row r="189">
          <cell r="A189">
            <v>31291</v>
          </cell>
          <cell r="B189">
            <v>4360.1859299999996</v>
          </cell>
        </row>
        <row r="190">
          <cell r="A190">
            <v>31321</v>
          </cell>
          <cell r="B190">
            <v>4153.2671</v>
          </cell>
        </row>
        <row r="191">
          <cell r="A191">
            <v>31352</v>
          </cell>
          <cell r="B191">
            <v>4029.9485199999999</v>
          </cell>
        </row>
        <row r="192">
          <cell r="A192">
            <v>31382</v>
          </cell>
          <cell r="B192">
            <v>3955.3038499999998</v>
          </cell>
        </row>
        <row r="193">
          <cell r="A193">
            <v>31413</v>
          </cell>
          <cell r="B193">
            <v>3784.25623</v>
          </cell>
        </row>
        <row r="194">
          <cell r="A194">
            <v>31444</v>
          </cell>
          <cell r="B194">
            <v>3708.88976</v>
          </cell>
        </row>
        <row r="195">
          <cell r="A195">
            <v>31472</v>
          </cell>
          <cell r="B195">
            <v>3661.4108799999999</v>
          </cell>
        </row>
        <row r="196">
          <cell r="A196">
            <v>31503</v>
          </cell>
          <cell r="B196">
            <v>3589.9917300000002</v>
          </cell>
        </row>
        <row r="197">
          <cell r="A197">
            <v>31533</v>
          </cell>
          <cell r="B197">
            <v>3533.76224</v>
          </cell>
        </row>
        <row r="198">
          <cell r="A198">
            <v>31564</v>
          </cell>
          <cell r="B198">
            <v>3499.77007</v>
          </cell>
        </row>
        <row r="199">
          <cell r="A199">
            <v>31594</v>
          </cell>
          <cell r="B199">
            <v>3457.4637499999999</v>
          </cell>
        </row>
        <row r="200">
          <cell r="A200">
            <v>31625</v>
          </cell>
          <cell r="B200">
            <v>3451.4987299999998</v>
          </cell>
        </row>
        <row r="201">
          <cell r="A201">
            <v>31656</v>
          </cell>
          <cell r="B201">
            <v>3378.6900999999998</v>
          </cell>
        </row>
        <row r="202">
          <cell r="A202">
            <v>31686</v>
          </cell>
          <cell r="B202">
            <v>3251.7685799999999</v>
          </cell>
        </row>
        <row r="203">
          <cell r="A203">
            <v>31717</v>
          </cell>
          <cell r="B203">
            <v>3204.9267199999999</v>
          </cell>
        </row>
        <row r="204">
          <cell r="A204">
            <v>31747</v>
          </cell>
          <cell r="B204">
            <v>3175.6841100000001</v>
          </cell>
        </row>
        <row r="205">
          <cell r="A205">
            <v>31778</v>
          </cell>
          <cell r="B205">
            <v>3065.0706300000002</v>
          </cell>
        </row>
        <row r="206">
          <cell r="A206">
            <v>31809</v>
          </cell>
          <cell r="B206">
            <v>2954.24622</v>
          </cell>
        </row>
        <row r="207">
          <cell r="A207">
            <v>31837</v>
          </cell>
          <cell r="B207">
            <v>2857.3806300000001</v>
          </cell>
        </row>
        <row r="208">
          <cell r="A208">
            <v>31868</v>
          </cell>
          <cell r="B208">
            <v>2743.4490000000001</v>
          </cell>
        </row>
        <row r="209">
          <cell r="A209">
            <v>31898</v>
          </cell>
          <cell r="B209">
            <v>2598.9100400000002</v>
          </cell>
        </row>
        <row r="210">
          <cell r="A210">
            <v>31929</v>
          </cell>
          <cell r="B210">
            <v>2717.7842700000001</v>
          </cell>
        </row>
        <row r="211">
          <cell r="A211">
            <v>31959</v>
          </cell>
          <cell r="B211">
            <v>2709.3258000000001</v>
          </cell>
        </row>
        <row r="212">
          <cell r="A212">
            <v>31990</v>
          </cell>
          <cell r="B212">
            <v>2627.64291</v>
          </cell>
        </row>
        <row r="213">
          <cell r="A213">
            <v>32021</v>
          </cell>
          <cell r="B213">
            <v>2528.5320900000002</v>
          </cell>
        </row>
        <row r="214">
          <cell r="A214">
            <v>32051</v>
          </cell>
          <cell r="B214">
            <v>2443.46542</v>
          </cell>
        </row>
        <row r="215">
          <cell r="A215">
            <v>32082</v>
          </cell>
          <cell r="B215">
            <v>2349.0571399999999</v>
          </cell>
        </row>
        <row r="216">
          <cell r="A216">
            <v>32112</v>
          </cell>
          <cell r="B216">
            <v>2094.9556600000001</v>
          </cell>
        </row>
        <row r="217">
          <cell r="A217">
            <v>32143</v>
          </cell>
          <cell r="B217">
            <v>1932.37562</v>
          </cell>
        </row>
        <row r="218">
          <cell r="A218">
            <v>32174</v>
          </cell>
          <cell r="B218">
            <v>1819.4163799999999</v>
          </cell>
        </row>
        <row r="219">
          <cell r="A219">
            <v>32203</v>
          </cell>
          <cell r="B219">
            <v>1702.1526799999999</v>
          </cell>
        </row>
        <row r="220">
          <cell r="A220">
            <v>32234</v>
          </cell>
          <cell r="B220">
            <v>1628.97335</v>
          </cell>
        </row>
        <row r="221">
          <cell r="A221">
            <v>32264</v>
          </cell>
          <cell r="B221">
            <v>1607.93633</v>
          </cell>
        </row>
        <row r="222">
          <cell r="A222">
            <v>32295</v>
          </cell>
          <cell r="B222">
            <v>1595.1812399999999</v>
          </cell>
        </row>
        <row r="223">
          <cell r="A223">
            <v>32325</v>
          </cell>
          <cell r="B223">
            <v>1553.47876</v>
          </cell>
        </row>
        <row r="224">
          <cell r="A224">
            <v>32356</v>
          </cell>
          <cell r="B224">
            <v>1502.5890899999999</v>
          </cell>
        </row>
        <row r="225">
          <cell r="A225">
            <v>32387</v>
          </cell>
          <cell r="B225">
            <v>1436.54161</v>
          </cell>
        </row>
        <row r="226">
          <cell r="A226">
            <v>32417</v>
          </cell>
          <cell r="B226">
            <v>1370.2858799999999</v>
          </cell>
        </row>
        <row r="227">
          <cell r="A227">
            <v>32448</v>
          </cell>
          <cell r="B227">
            <v>1298.8102899999999</v>
          </cell>
        </row>
        <row r="228">
          <cell r="A228">
            <v>32478</v>
          </cell>
          <cell r="B228">
            <v>1247.3766900000001</v>
          </cell>
        </row>
        <row r="229">
          <cell r="A229">
            <v>32509</v>
          </cell>
          <cell r="B229">
            <v>1164.0716399999999</v>
          </cell>
        </row>
        <row r="230">
          <cell r="A230">
            <v>32540</v>
          </cell>
          <cell r="B230">
            <v>1123.0688500000001</v>
          </cell>
        </row>
        <row r="231">
          <cell r="A231">
            <v>32568</v>
          </cell>
          <cell r="B231">
            <v>1083.5076300000001</v>
          </cell>
        </row>
        <row r="232">
          <cell r="A232">
            <v>32599</v>
          </cell>
          <cell r="B232">
            <v>1029.33179</v>
          </cell>
        </row>
        <row r="233">
          <cell r="A233">
            <v>32629</v>
          </cell>
          <cell r="B233">
            <v>985.48887000000002</v>
          </cell>
        </row>
        <row r="234">
          <cell r="A234">
            <v>32660</v>
          </cell>
          <cell r="B234">
            <v>954.54651000000001</v>
          </cell>
        </row>
        <row r="235">
          <cell r="A235">
            <v>32690</v>
          </cell>
          <cell r="B235">
            <v>907.81420000000003</v>
          </cell>
        </row>
        <row r="236">
          <cell r="A236">
            <v>32721</v>
          </cell>
          <cell r="B236">
            <v>884.77257999999995</v>
          </cell>
        </row>
        <row r="237">
          <cell r="A237">
            <v>32752</v>
          </cell>
          <cell r="B237">
            <v>862.87266999999997</v>
          </cell>
        </row>
        <row r="238">
          <cell r="A238">
            <v>32782</v>
          </cell>
          <cell r="B238">
            <v>839.59628999999995</v>
          </cell>
        </row>
        <row r="239">
          <cell r="A239">
            <v>32813</v>
          </cell>
          <cell r="B239">
            <v>805.95099000000005</v>
          </cell>
        </row>
        <row r="240">
          <cell r="A240">
            <v>32843</v>
          </cell>
          <cell r="B240">
            <v>768.51964999999996</v>
          </cell>
        </row>
        <row r="241">
          <cell r="A241">
            <v>32874</v>
          </cell>
          <cell r="B241">
            <v>735.85820000000001</v>
          </cell>
        </row>
        <row r="242">
          <cell r="A242">
            <v>32905</v>
          </cell>
          <cell r="B242">
            <v>703.39075000000003</v>
          </cell>
        </row>
        <row r="243">
          <cell r="A243">
            <v>32933</v>
          </cell>
          <cell r="B243">
            <v>675.23365999999999</v>
          </cell>
        </row>
        <row r="244">
          <cell r="A244">
            <v>32964</v>
          </cell>
          <cell r="B244">
            <v>659.39572999999996</v>
          </cell>
        </row>
        <row r="245">
          <cell r="A245">
            <v>32994</v>
          </cell>
          <cell r="B245">
            <v>649.40457000000004</v>
          </cell>
        </row>
        <row r="246">
          <cell r="A246">
            <v>33025</v>
          </cell>
          <cell r="B246">
            <v>640.02558999999997</v>
          </cell>
        </row>
        <row r="247">
          <cell r="A247">
            <v>33055</v>
          </cell>
          <cell r="B247">
            <v>629.39405999999997</v>
          </cell>
        </row>
        <row r="248">
          <cell r="A248">
            <v>33086</v>
          </cell>
          <cell r="B248">
            <v>602.69813999999997</v>
          </cell>
        </row>
        <row r="249">
          <cell r="A249">
            <v>33117</v>
          </cell>
          <cell r="B249">
            <v>569.85711000000003</v>
          </cell>
        </row>
        <row r="250">
          <cell r="A250">
            <v>33147</v>
          </cell>
          <cell r="B250">
            <v>544.68825000000004</v>
          </cell>
        </row>
        <row r="251">
          <cell r="A251">
            <v>33178</v>
          </cell>
          <cell r="B251">
            <v>530.00269000000003</v>
          </cell>
        </row>
        <row r="252">
          <cell r="A252">
            <v>33208</v>
          </cell>
          <cell r="B252">
            <v>517.10913000000005</v>
          </cell>
        </row>
        <row r="253">
          <cell r="A253">
            <v>33239</v>
          </cell>
          <cell r="B253">
            <v>494.42192</v>
          </cell>
        </row>
        <row r="254">
          <cell r="A254">
            <v>33270</v>
          </cell>
          <cell r="B254">
            <v>469.72771999999998</v>
          </cell>
        </row>
        <row r="255">
          <cell r="A255">
            <v>33298</v>
          </cell>
          <cell r="B255">
            <v>447.9957</v>
          </cell>
        </row>
        <row r="256">
          <cell r="A256">
            <v>33329</v>
          </cell>
          <cell r="B256">
            <v>425.12254999999999</v>
          </cell>
        </row>
        <row r="257">
          <cell r="A257">
            <v>33359</v>
          </cell>
          <cell r="B257">
            <v>413.09901000000002</v>
          </cell>
        </row>
        <row r="258">
          <cell r="A258">
            <v>33390</v>
          </cell>
          <cell r="B258">
            <v>407.56103000000002</v>
          </cell>
        </row>
        <row r="259">
          <cell r="A259">
            <v>33420</v>
          </cell>
          <cell r="B259">
            <v>398.61313000000001</v>
          </cell>
        </row>
        <row r="260">
          <cell r="A260">
            <v>33451</v>
          </cell>
          <cell r="B260">
            <v>380.62362000000002</v>
          </cell>
        </row>
        <row r="261">
          <cell r="A261">
            <v>33482</v>
          </cell>
          <cell r="B261">
            <v>364.64485000000002</v>
          </cell>
        </row>
        <row r="262">
          <cell r="A262">
            <v>33512</v>
          </cell>
          <cell r="B262">
            <v>352.26396</v>
          </cell>
        </row>
        <row r="263">
          <cell r="A263">
            <v>33543</v>
          </cell>
          <cell r="B263">
            <v>339.19355999999999</v>
          </cell>
        </row>
        <row r="264">
          <cell r="A264">
            <v>33573</v>
          </cell>
          <cell r="B264">
            <v>324.78300000000002</v>
          </cell>
        </row>
        <row r="265">
          <cell r="A265">
            <v>33604</v>
          </cell>
          <cell r="B265">
            <v>292.51551999999998</v>
          </cell>
        </row>
        <row r="266">
          <cell r="A266">
            <v>33635</v>
          </cell>
          <cell r="B266">
            <v>278.02037999999999</v>
          </cell>
        </row>
        <row r="267">
          <cell r="A267">
            <v>33664</v>
          </cell>
          <cell r="B267">
            <v>266.51411999999999</v>
          </cell>
        </row>
        <row r="268">
          <cell r="A268">
            <v>33695</v>
          </cell>
          <cell r="B268">
            <v>260.79842000000002</v>
          </cell>
        </row>
        <row r="269">
          <cell r="A269">
            <v>33725</v>
          </cell>
          <cell r="B269">
            <v>258.98997000000003</v>
          </cell>
        </row>
        <row r="270">
          <cell r="A270">
            <v>33756</v>
          </cell>
          <cell r="B270">
            <v>258.35016000000002</v>
          </cell>
        </row>
        <row r="271">
          <cell r="A271">
            <v>33786</v>
          </cell>
          <cell r="B271">
            <v>253.68755999999999</v>
          </cell>
        </row>
        <row r="272">
          <cell r="A272">
            <v>33817</v>
          </cell>
          <cell r="B272">
            <v>241.99401</v>
          </cell>
        </row>
        <row r="273">
          <cell r="A273">
            <v>33848</v>
          </cell>
          <cell r="B273">
            <v>227.72436999999999</v>
          </cell>
        </row>
        <row r="274">
          <cell r="A274">
            <v>33878</v>
          </cell>
          <cell r="B274">
            <v>215.75371999999999</v>
          </cell>
        </row>
        <row r="275">
          <cell r="A275">
            <v>33909</v>
          </cell>
          <cell r="B275">
            <v>208.47648000000001</v>
          </cell>
        </row>
        <row r="276">
          <cell r="A276">
            <v>33939</v>
          </cell>
          <cell r="B276">
            <v>201.22400999999999</v>
          </cell>
        </row>
        <row r="277">
          <cell r="A277">
            <v>33970</v>
          </cell>
          <cell r="B277">
            <v>191.56681</v>
          </cell>
        </row>
        <row r="278">
          <cell r="A278">
            <v>34001</v>
          </cell>
          <cell r="B278">
            <v>182.06849</v>
          </cell>
        </row>
        <row r="279">
          <cell r="A279">
            <v>34029</v>
          </cell>
          <cell r="B279">
            <v>173.80202</v>
          </cell>
        </row>
        <row r="280">
          <cell r="A280">
            <v>34060</v>
          </cell>
          <cell r="B280">
            <v>169.37703999999999</v>
          </cell>
        </row>
        <row r="281">
          <cell r="A281">
            <v>34090</v>
          </cell>
          <cell r="B281">
            <v>164.64127999999999</v>
          </cell>
        </row>
        <row r="282">
          <cell r="A282">
            <v>34121</v>
          </cell>
          <cell r="B282">
            <v>160.87271999999999</v>
          </cell>
        </row>
        <row r="283">
          <cell r="A283">
            <v>34151</v>
          </cell>
          <cell r="B283">
            <v>153.58654000000001</v>
          </cell>
        </row>
        <row r="284">
          <cell r="A284">
            <v>34182</v>
          </cell>
          <cell r="B284">
            <v>148.02986999999999</v>
          </cell>
        </row>
        <row r="285">
          <cell r="A285">
            <v>34213</v>
          </cell>
          <cell r="B285">
            <v>142.3169</v>
          </cell>
        </row>
        <row r="286">
          <cell r="A286">
            <v>34243</v>
          </cell>
          <cell r="B286">
            <v>137.41739999999999</v>
          </cell>
        </row>
        <row r="287">
          <cell r="A287">
            <v>34274</v>
          </cell>
          <cell r="B287">
            <v>129.20699999999999</v>
          </cell>
        </row>
        <row r="288">
          <cell r="A288">
            <v>34304</v>
          </cell>
          <cell r="B288">
            <v>125.56448</v>
          </cell>
        </row>
        <row r="289">
          <cell r="A289">
            <v>34335</v>
          </cell>
          <cell r="B289">
            <v>119.25848000000001</v>
          </cell>
        </row>
        <row r="290">
          <cell r="A290">
            <v>34366</v>
          </cell>
          <cell r="B290">
            <v>110.67616</v>
          </cell>
        </row>
        <row r="291">
          <cell r="A291">
            <v>34394</v>
          </cell>
          <cell r="B291">
            <v>103.39076</v>
          </cell>
        </row>
        <row r="292">
          <cell r="A292">
            <v>34425</v>
          </cell>
          <cell r="B292">
            <v>80.50273</v>
          </cell>
        </row>
        <row r="293">
          <cell r="A293">
            <v>34455</v>
          </cell>
          <cell r="B293">
            <v>74.191959999999995</v>
          </cell>
        </row>
        <row r="294">
          <cell r="A294">
            <v>34486</v>
          </cell>
          <cell r="B294">
            <v>72.231899999999996</v>
          </cell>
        </row>
        <row r="295">
          <cell r="A295">
            <v>34516</v>
          </cell>
          <cell r="B295">
            <v>70.507159999999999</v>
          </cell>
        </row>
        <row r="296">
          <cell r="A296">
            <v>34547</v>
          </cell>
          <cell r="B296">
            <v>68.352779999999996</v>
          </cell>
        </row>
        <row r="297">
          <cell r="A297">
            <v>34578</v>
          </cell>
          <cell r="B297">
            <v>65.444149999999993</v>
          </cell>
        </row>
        <row r="298">
          <cell r="A298">
            <v>34608</v>
          </cell>
          <cell r="B298">
            <v>61.620199999999997</v>
          </cell>
        </row>
        <row r="299">
          <cell r="A299">
            <v>34639</v>
          </cell>
          <cell r="B299">
            <v>58.310429999999997</v>
          </cell>
        </row>
        <row r="300">
          <cell r="A300">
            <v>34669</v>
          </cell>
          <cell r="B300">
            <v>54.804009999999998</v>
          </cell>
        </row>
        <row r="301">
          <cell r="A301">
            <v>34700</v>
          </cell>
          <cell r="B301">
            <v>49.711109999999998</v>
          </cell>
        </row>
        <row r="302">
          <cell r="A302">
            <v>34731</v>
          </cell>
          <cell r="B302">
            <v>46.4283</v>
          </cell>
        </row>
        <row r="303">
          <cell r="A303">
            <v>34759</v>
          </cell>
          <cell r="B303">
            <v>43.99344</v>
          </cell>
        </row>
        <row r="304">
          <cell r="A304">
            <v>34790</v>
          </cell>
          <cell r="B304">
            <v>41.848640000000003</v>
          </cell>
        </row>
        <row r="305">
          <cell r="A305">
            <v>34820</v>
          </cell>
          <cell r="B305">
            <v>41.080129999999997</v>
          </cell>
        </row>
        <row r="306">
          <cell r="A306">
            <v>34851</v>
          </cell>
          <cell r="B306">
            <v>40.560989999999997</v>
          </cell>
        </row>
        <row r="307">
          <cell r="A307">
            <v>34881</v>
          </cell>
          <cell r="B307">
            <v>39.667380000000001</v>
          </cell>
        </row>
        <row r="308">
          <cell r="A308">
            <v>34912</v>
          </cell>
          <cell r="B308">
            <v>38.791910000000001</v>
          </cell>
        </row>
        <row r="309">
          <cell r="A309">
            <v>34943</v>
          </cell>
          <cell r="B309">
            <v>37.077350000000003</v>
          </cell>
        </row>
        <row r="310">
          <cell r="A310">
            <v>34973</v>
          </cell>
          <cell r="B310">
            <v>35.748669999999997</v>
          </cell>
        </row>
        <row r="311">
          <cell r="A311">
            <v>35004</v>
          </cell>
          <cell r="B311">
            <v>34.528060000000004</v>
          </cell>
        </row>
        <row r="312">
          <cell r="A312">
            <v>35034</v>
          </cell>
          <cell r="B312">
            <v>33.088749999999997</v>
          </cell>
        </row>
        <row r="313">
          <cell r="A313">
            <v>35065</v>
          </cell>
          <cell r="B313">
            <v>30.155639999999998</v>
          </cell>
        </row>
        <row r="314">
          <cell r="A314">
            <v>35096</v>
          </cell>
          <cell r="B314">
            <v>28.491320000000002</v>
          </cell>
        </row>
        <row r="315">
          <cell r="A315">
            <v>35125</v>
          </cell>
          <cell r="B315">
            <v>26.62135</v>
          </cell>
        </row>
        <row r="316">
          <cell r="A316">
            <v>35156</v>
          </cell>
          <cell r="B316">
            <v>24.631630000000001</v>
          </cell>
        </row>
        <row r="317">
          <cell r="A317">
            <v>35186</v>
          </cell>
          <cell r="B317">
            <v>23.652999999999999</v>
          </cell>
        </row>
        <row r="318">
          <cell r="A318">
            <v>35217</v>
          </cell>
          <cell r="B318">
            <v>23.02589</v>
          </cell>
        </row>
        <row r="319">
          <cell r="A319">
            <v>35247</v>
          </cell>
          <cell r="B319">
            <v>22.49269</v>
          </cell>
        </row>
        <row r="320">
          <cell r="A320">
            <v>35278</v>
          </cell>
          <cell r="B320">
            <v>21.67381</v>
          </cell>
        </row>
        <row r="321">
          <cell r="A321">
            <v>35309</v>
          </cell>
          <cell r="B321">
            <v>20.62039</v>
          </cell>
        </row>
        <row r="322">
          <cell r="A322">
            <v>35339</v>
          </cell>
          <cell r="B322">
            <v>19.550049999999999</v>
          </cell>
        </row>
        <row r="323">
          <cell r="A323">
            <v>35370</v>
          </cell>
          <cell r="B323">
            <v>18.599399999999999</v>
          </cell>
        </row>
        <row r="324">
          <cell r="A324">
            <v>35400</v>
          </cell>
          <cell r="B324">
            <v>17.896000000000001</v>
          </cell>
        </row>
        <row r="325">
          <cell r="A325">
            <v>35431</v>
          </cell>
          <cell r="B325">
            <v>16.93919</v>
          </cell>
        </row>
        <row r="326">
          <cell r="A326">
            <v>35462</v>
          </cell>
          <cell r="B326">
            <v>15.950950000000001</v>
          </cell>
        </row>
        <row r="327">
          <cell r="A327">
            <v>35490</v>
          </cell>
          <cell r="B327">
            <v>15.04402</v>
          </cell>
        </row>
        <row r="328">
          <cell r="A328">
            <v>35521</v>
          </cell>
          <cell r="B328">
            <v>14.253909999999999</v>
          </cell>
        </row>
        <row r="329">
          <cell r="A329">
            <v>35551</v>
          </cell>
          <cell r="B329">
            <v>13.55011</v>
          </cell>
        </row>
        <row r="330">
          <cell r="A330">
            <v>35582</v>
          </cell>
          <cell r="B330">
            <v>13.10277</v>
          </cell>
        </row>
        <row r="331">
          <cell r="A331">
            <v>35612</v>
          </cell>
          <cell r="B331">
            <v>12.44664</v>
          </cell>
        </row>
        <row r="332">
          <cell r="A332">
            <v>35643</v>
          </cell>
          <cell r="B332">
            <v>11.81892</v>
          </cell>
        </row>
        <row r="333">
          <cell r="A333">
            <v>35674</v>
          </cell>
          <cell r="B333">
            <v>11.12265</v>
          </cell>
        </row>
        <row r="334">
          <cell r="A334">
            <v>35704</v>
          </cell>
          <cell r="B334">
            <v>10.426690000000001</v>
          </cell>
        </row>
        <row r="335">
          <cell r="A335">
            <v>35735</v>
          </cell>
          <cell r="B335">
            <v>9.8743999999999996</v>
          </cell>
        </row>
        <row r="336">
          <cell r="A336">
            <v>35765</v>
          </cell>
          <cell r="B336">
            <v>9.3717199999999998</v>
          </cell>
        </row>
        <row r="337">
          <cell r="A337">
            <v>35796</v>
          </cell>
          <cell r="B337">
            <v>8.7976399999999995</v>
          </cell>
        </row>
        <row r="338">
          <cell r="A338">
            <v>35827</v>
          </cell>
          <cell r="B338">
            <v>8.4136100000000003</v>
          </cell>
        </row>
        <row r="339">
          <cell r="A339">
            <v>35855</v>
          </cell>
          <cell r="B339">
            <v>8.0882000000000005</v>
          </cell>
        </row>
        <row r="340">
          <cell r="A340">
            <v>35886</v>
          </cell>
          <cell r="B340">
            <v>7.7763600000000004</v>
          </cell>
        </row>
        <row r="341">
          <cell r="A341">
            <v>35916</v>
          </cell>
          <cell r="B341">
            <v>7.5312200000000002</v>
          </cell>
        </row>
        <row r="342">
          <cell r="A342">
            <v>35947</v>
          </cell>
          <cell r="B342">
            <v>7.41547</v>
          </cell>
        </row>
        <row r="343">
          <cell r="A343">
            <v>35977</v>
          </cell>
          <cell r="B343">
            <v>7.2323899999999997</v>
          </cell>
        </row>
        <row r="344">
          <cell r="A344">
            <v>36008</v>
          </cell>
          <cell r="B344">
            <v>7.0621799999999997</v>
          </cell>
        </row>
        <row r="345">
          <cell r="A345">
            <v>36039</v>
          </cell>
          <cell r="B345">
            <v>6.7036899999999999</v>
          </cell>
        </row>
        <row r="346">
          <cell r="A346">
            <v>36069</v>
          </cell>
          <cell r="B346">
            <v>6.4371299999999998</v>
          </cell>
        </row>
        <row r="347">
          <cell r="A347">
            <v>36100</v>
          </cell>
          <cell r="B347">
            <v>6.2259399999999996</v>
          </cell>
        </row>
        <row r="348">
          <cell r="A348">
            <v>36130</v>
          </cell>
          <cell r="B348">
            <v>6.0753000000000004</v>
          </cell>
        </row>
        <row r="349">
          <cell r="A349">
            <v>36161</v>
          </cell>
          <cell r="B349">
            <v>5.8653300000000002</v>
          </cell>
        </row>
        <row r="350">
          <cell r="A350">
            <v>36192</v>
          </cell>
          <cell r="B350">
            <v>5.6741700000000002</v>
          </cell>
        </row>
        <row r="351">
          <cell r="A351">
            <v>36220</v>
          </cell>
          <cell r="B351">
            <v>5.4565000000000001</v>
          </cell>
        </row>
        <row r="352">
          <cell r="A352">
            <v>36251</v>
          </cell>
          <cell r="B352">
            <v>5.1825999999999999</v>
          </cell>
        </row>
        <row r="353">
          <cell r="A353">
            <v>36281</v>
          </cell>
          <cell r="B353">
            <v>5.0221799999999996</v>
          </cell>
        </row>
        <row r="354">
          <cell r="A354">
            <v>36312</v>
          </cell>
          <cell r="B354">
            <v>4.9329099999999997</v>
          </cell>
        </row>
        <row r="355">
          <cell r="A355">
            <v>36342</v>
          </cell>
          <cell r="B355">
            <v>4.7442799999999998</v>
          </cell>
        </row>
        <row r="356">
          <cell r="A356">
            <v>36373</v>
          </cell>
          <cell r="B356">
            <v>4.59429</v>
          </cell>
        </row>
        <row r="357">
          <cell r="A357">
            <v>36404</v>
          </cell>
          <cell r="B357">
            <v>4.3403700000000001</v>
          </cell>
        </row>
        <row r="358">
          <cell r="A358">
            <v>36434</v>
          </cell>
          <cell r="B358">
            <v>4.1470099999999999</v>
          </cell>
        </row>
        <row r="359">
          <cell r="A359">
            <v>36465</v>
          </cell>
          <cell r="B359">
            <v>3.9845100000000002</v>
          </cell>
        </row>
        <row r="360">
          <cell r="A360">
            <v>36495</v>
          </cell>
          <cell r="B360">
            <v>3.7292800000000002</v>
          </cell>
        </row>
        <row r="361">
          <cell r="A361">
            <v>36526</v>
          </cell>
          <cell r="B361">
            <v>3.52536</v>
          </cell>
        </row>
        <row r="362">
          <cell r="A362">
            <v>36557</v>
          </cell>
          <cell r="B362">
            <v>3.3873700000000002</v>
          </cell>
        </row>
        <row r="363">
          <cell r="A363">
            <v>36586</v>
          </cell>
          <cell r="B363">
            <v>3.2856100000000001</v>
          </cell>
        </row>
        <row r="364">
          <cell r="A364">
            <v>36617</v>
          </cell>
          <cell r="B364">
            <v>3.2089099999999999</v>
          </cell>
        </row>
        <row r="365">
          <cell r="A365">
            <v>36647</v>
          </cell>
          <cell r="B365">
            <v>3.1554199999999999</v>
          </cell>
        </row>
        <row r="366">
          <cell r="A366">
            <v>36678</v>
          </cell>
          <cell r="B366">
            <v>3.1461399999999999</v>
          </cell>
        </row>
        <row r="367">
          <cell r="A367">
            <v>36708</v>
          </cell>
          <cell r="B367">
            <v>3.11415</v>
          </cell>
        </row>
        <row r="368">
          <cell r="A368">
            <v>36739</v>
          </cell>
          <cell r="B368">
            <v>3.08487</v>
          </cell>
        </row>
        <row r="369">
          <cell r="A369">
            <v>36770</v>
          </cell>
          <cell r="B369">
            <v>3.01519</v>
          </cell>
        </row>
        <row r="370">
          <cell r="A370">
            <v>36800</v>
          </cell>
          <cell r="B370">
            <v>2.9332500000000001</v>
          </cell>
        </row>
        <row r="371">
          <cell r="A371">
            <v>36831</v>
          </cell>
          <cell r="B371">
            <v>2.8643900000000002</v>
          </cell>
        </row>
        <row r="372">
          <cell r="A372">
            <v>36861</v>
          </cell>
          <cell r="B372">
            <v>2.8111600000000001</v>
          </cell>
        </row>
        <row r="373">
          <cell r="A373">
            <v>36892</v>
          </cell>
          <cell r="B373">
            <v>2.7475399999999999</v>
          </cell>
        </row>
        <row r="374">
          <cell r="A374">
            <v>36923</v>
          </cell>
          <cell r="B374">
            <v>2.677</v>
          </cell>
        </row>
        <row r="375">
          <cell r="A375">
            <v>36951</v>
          </cell>
          <cell r="B375">
            <v>2.4323199999999998</v>
          </cell>
        </row>
        <row r="376">
          <cell r="A376">
            <v>36982</v>
          </cell>
          <cell r="B376">
            <v>2.1269200000000001</v>
          </cell>
        </row>
        <row r="377">
          <cell r="A377">
            <v>37012</v>
          </cell>
          <cell r="B377">
            <v>2.0007899999999998</v>
          </cell>
        </row>
        <row r="378">
          <cell r="A378">
            <v>37043</v>
          </cell>
          <cell r="B378">
            <v>1.9449099999999999</v>
          </cell>
        </row>
        <row r="379">
          <cell r="A379">
            <v>37073</v>
          </cell>
          <cell r="B379">
            <v>1.8829</v>
          </cell>
        </row>
        <row r="380">
          <cell r="A380">
            <v>37104</v>
          </cell>
          <cell r="B380">
            <v>1.8184800000000001</v>
          </cell>
        </row>
        <row r="381">
          <cell r="A381">
            <v>37135</v>
          </cell>
          <cell r="B381">
            <v>1.7261200000000001</v>
          </cell>
        </row>
        <row r="382">
          <cell r="A382">
            <v>37165</v>
          </cell>
          <cell r="B382">
            <v>1.6172899999999999</v>
          </cell>
        </row>
        <row r="383">
          <cell r="A383">
            <v>37196</v>
          </cell>
          <cell r="B383">
            <v>1.55233</v>
          </cell>
        </row>
        <row r="384">
          <cell r="A384">
            <v>37226</v>
          </cell>
          <cell r="B384">
            <v>1.49082</v>
          </cell>
        </row>
        <row r="385">
          <cell r="A385">
            <v>37257</v>
          </cell>
          <cell r="B385">
            <v>1.43136</v>
          </cell>
        </row>
        <row r="386">
          <cell r="A386">
            <v>37288</v>
          </cell>
          <cell r="B386">
            <v>1.39561</v>
          </cell>
        </row>
        <row r="387">
          <cell r="A387">
            <v>37316</v>
          </cell>
          <cell r="B387">
            <v>1.3701300000000001</v>
          </cell>
        </row>
        <row r="388">
          <cell r="A388">
            <v>37347</v>
          </cell>
          <cell r="B388">
            <v>1.34575</v>
          </cell>
        </row>
        <row r="389">
          <cell r="A389">
            <v>37377</v>
          </cell>
          <cell r="B389">
            <v>1.34015</v>
          </cell>
        </row>
        <row r="390">
          <cell r="A390">
            <v>37408</v>
          </cell>
          <cell r="B390">
            <v>1.3248599999999999</v>
          </cell>
        </row>
        <row r="391">
          <cell r="A391">
            <v>37438</v>
          </cell>
          <cell r="B391">
            <v>1.2904199999999999</v>
          </cell>
        </row>
        <row r="392">
          <cell r="A392">
            <v>37469</v>
          </cell>
          <cell r="B392">
            <v>1.26345</v>
          </cell>
        </row>
        <row r="393">
          <cell r="A393">
            <v>37500</v>
          </cell>
          <cell r="B393">
            <v>1.22533</v>
          </cell>
        </row>
        <row r="394">
          <cell r="A394">
            <v>37530</v>
          </cell>
          <cell r="B394">
            <v>1.18811</v>
          </cell>
        </row>
        <row r="395">
          <cell r="A395">
            <v>37561</v>
          </cell>
          <cell r="B395">
            <v>1.1691100000000001</v>
          </cell>
        </row>
        <row r="396">
          <cell r="A396">
            <v>37591</v>
          </cell>
          <cell r="B396">
            <v>1.1394200000000001</v>
          </cell>
        </row>
        <row r="397">
          <cell r="A397">
            <v>37622</v>
          </cell>
          <cell r="B397">
            <v>1.07914</v>
          </cell>
        </row>
        <row r="398">
          <cell r="A398">
            <v>37653</v>
          </cell>
          <cell r="B398">
            <v>1.04626</v>
          </cell>
        </row>
        <row r="399">
          <cell r="A399">
            <v>37681</v>
          </cell>
          <cell r="B399">
            <v>1.0137700000000001</v>
          </cell>
        </row>
        <row r="400">
          <cell r="A400">
            <v>37712</v>
          </cell>
          <cell r="B400">
            <v>0.99622999999999995</v>
          </cell>
        </row>
        <row r="401">
          <cell r="A401">
            <v>37742</v>
          </cell>
          <cell r="B401">
            <v>1.0024599999999999</v>
          </cell>
        </row>
        <row r="402">
          <cell r="A402">
            <v>37773</v>
          </cell>
          <cell r="B402">
            <v>1.02214</v>
          </cell>
        </row>
        <row r="403">
          <cell r="A403">
            <v>37803</v>
          </cell>
          <cell r="B403">
            <v>1.02765</v>
          </cell>
        </row>
        <row r="404">
          <cell r="A404">
            <v>37834</v>
          </cell>
          <cell r="B404">
            <v>1.0296700000000001</v>
          </cell>
        </row>
        <row r="405">
          <cell r="A405">
            <v>37865</v>
          </cell>
          <cell r="B405">
            <v>1.02911</v>
          </cell>
        </row>
        <row r="406">
          <cell r="A406">
            <v>37895</v>
          </cell>
          <cell r="B406">
            <v>1.02339</v>
          </cell>
        </row>
        <row r="407">
          <cell r="A407">
            <v>37926</v>
          </cell>
          <cell r="B407">
            <v>1.0062599999999999</v>
          </cell>
        </row>
        <row r="408">
          <cell r="A408">
            <v>37956</v>
          </cell>
          <cell r="B408">
            <v>1</v>
          </cell>
        </row>
      </sheetData>
      <sheetData sheetId="9" refreshError="1"/>
      <sheetData sheetId="10"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ayfa1111">
    <pageSetUpPr fitToPage="1"/>
  </sheetPr>
  <dimension ref="A1:T85"/>
  <sheetViews>
    <sheetView tabSelected="1" topLeftCell="A67" workbookViewId="0">
      <selection activeCell="A83" sqref="A83:D83"/>
    </sheetView>
  </sheetViews>
  <sheetFormatPr defaultColWidth="9" defaultRowHeight="12"/>
  <cols>
    <col min="1" max="1" width="5" style="12" bestFit="1" customWidth="1"/>
    <col min="2" max="2" width="25.28515625" style="12" customWidth="1"/>
    <col min="3" max="3" width="11.42578125" style="12" customWidth="1"/>
    <col min="4" max="4" width="9.85546875" style="12" bestFit="1" customWidth="1"/>
    <col min="5" max="7" width="11.42578125" style="12" hidden="1" customWidth="1"/>
    <col min="8" max="8" width="12" style="12" hidden="1" customWidth="1"/>
    <col min="9" max="9" width="13.5703125" style="12" customWidth="1"/>
    <col min="10" max="10" width="14.42578125" style="12" customWidth="1"/>
    <col min="11" max="11" width="14.5703125" style="12" customWidth="1"/>
    <col min="12" max="12" width="11.28515625" style="12" customWidth="1"/>
    <col min="13" max="13" width="8.85546875" style="12" customWidth="1"/>
    <col min="14" max="14" width="15.42578125" style="12" customWidth="1"/>
    <col min="15" max="17" width="14.85546875" style="12" customWidth="1"/>
    <col min="18" max="18" width="14.28515625" style="12" bestFit="1" customWidth="1"/>
    <col min="19" max="19" width="9" style="12"/>
    <col min="20" max="20" width="0" style="102" hidden="1" customWidth="1"/>
    <col min="21" max="16384" width="9" style="12"/>
  </cols>
  <sheetData>
    <row r="1" spans="1:20" s="10" customFormat="1">
      <c r="A1" s="54" t="s">
        <v>23</v>
      </c>
      <c r="B1" s="54"/>
      <c r="C1" s="54"/>
      <c r="D1" s="54"/>
      <c r="E1" s="54"/>
      <c r="F1" s="54"/>
      <c r="G1" s="54"/>
      <c r="H1" s="54"/>
      <c r="I1" s="54"/>
      <c r="J1" s="54"/>
      <c r="K1" s="54"/>
      <c r="L1" s="54"/>
      <c r="M1" s="54"/>
      <c r="N1" s="54"/>
      <c r="O1" s="54"/>
      <c r="P1" s="54"/>
      <c r="Q1" s="54"/>
      <c r="R1" s="55"/>
      <c r="T1" s="101"/>
    </row>
    <row r="2" spans="1:20" s="10" customFormat="1">
      <c r="A2" s="54" t="s">
        <v>24</v>
      </c>
      <c r="B2" s="54"/>
      <c r="C2" s="54"/>
      <c r="D2" s="54"/>
      <c r="E2" s="54"/>
      <c r="F2" s="54"/>
      <c r="G2" s="54"/>
      <c r="H2" s="54"/>
      <c r="I2" s="54"/>
      <c r="J2" s="54"/>
      <c r="K2" s="54"/>
      <c r="L2" s="54"/>
      <c r="M2" s="54"/>
      <c r="N2" s="54"/>
      <c r="O2" s="54"/>
      <c r="P2" s="54"/>
      <c r="Q2" s="54"/>
      <c r="R2" s="55"/>
      <c r="T2" s="101"/>
    </row>
    <row r="3" spans="1:20" s="10" customFormat="1">
      <c r="A3" s="54"/>
      <c r="B3" s="54"/>
      <c r="C3" s="54"/>
      <c r="D3" s="54"/>
      <c r="E3" s="54"/>
      <c r="F3" s="54"/>
      <c r="G3" s="54"/>
      <c r="H3" s="54"/>
      <c r="I3" s="54"/>
      <c r="J3" s="54"/>
      <c r="K3" s="54"/>
      <c r="L3" s="54"/>
      <c r="M3" s="54"/>
      <c r="N3" s="54"/>
      <c r="O3" s="54"/>
      <c r="P3" s="54"/>
      <c r="Q3" s="54"/>
      <c r="R3" s="55"/>
      <c r="T3" s="101"/>
    </row>
    <row r="4" spans="1:20" s="10" customFormat="1">
      <c r="A4" s="54"/>
      <c r="B4" s="54"/>
      <c r="C4" s="56"/>
      <c r="D4" s="54"/>
      <c r="E4" s="54"/>
      <c r="F4" s="54"/>
      <c r="G4" s="54"/>
      <c r="H4" s="54"/>
      <c r="I4" s="54"/>
      <c r="J4" s="57"/>
      <c r="K4" s="57"/>
      <c r="L4" s="57"/>
      <c r="M4" s="57"/>
      <c r="N4" s="57"/>
      <c r="O4" s="57"/>
      <c r="P4" s="57"/>
      <c r="Q4" s="57"/>
      <c r="R4" s="55"/>
      <c r="T4" s="101"/>
    </row>
    <row r="5" spans="1:20" s="11" customFormat="1" ht="12.95" customHeight="1">
      <c r="A5" s="71"/>
      <c r="B5" s="71"/>
      <c r="C5" s="71"/>
      <c r="D5" s="71"/>
      <c r="E5" s="71"/>
      <c r="F5" s="71"/>
      <c r="G5" s="71"/>
      <c r="H5" s="71"/>
      <c r="I5" s="71"/>
      <c r="J5" s="97" t="s">
        <v>34</v>
      </c>
      <c r="K5" s="98"/>
      <c r="L5" s="99" t="s">
        <v>2</v>
      </c>
      <c r="M5" s="99" t="s">
        <v>25</v>
      </c>
      <c r="N5" s="97" t="s">
        <v>35</v>
      </c>
      <c r="O5" s="98"/>
      <c r="P5" s="97" t="s">
        <v>31</v>
      </c>
      <c r="Q5" s="98"/>
      <c r="R5" s="72"/>
      <c r="T5" s="102"/>
    </row>
    <row r="6" spans="1:20" s="11" customFormat="1" ht="36.75" thickBot="1">
      <c r="A6" s="73" t="s">
        <v>1</v>
      </c>
      <c r="B6" s="73" t="s">
        <v>10</v>
      </c>
      <c r="C6" s="73" t="s">
        <v>18</v>
      </c>
      <c r="D6" s="69" t="s">
        <v>17</v>
      </c>
      <c r="E6" s="69" t="s">
        <v>19</v>
      </c>
      <c r="F6" s="69" t="s">
        <v>20</v>
      </c>
      <c r="G6" s="69" t="s">
        <v>21</v>
      </c>
      <c r="H6" s="69" t="s">
        <v>22</v>
      </c>
      <c r="I6" s="69" t="s">
        <v>11</v>
      </c>
      <c r="J6" s="70" t="s">
        <v>4</v>
      </c>
      <c r="K6" s="70" t="s">
        <v>3</v>
      </c>
      <c r="L6" s="100"/>
      <c r="M6" s="100"/>
      <c r="N6" s="70" t="s">
        <v>4</v>
      </c>
      <c r="O6" s="70" t="s">
        <v>26</v>
      </c>
      <c r="P6" s="70" t="s">
        <v>32</v>
      </c>
      <c r="Q6" s="70" t="s">
        <v>33</v>
      </c>
      <c r="R6" s="69" t="s">
        <v>12</v>
      </c>
      <c r="T6" s="102">
        <v>250</v>
      </c>
    </row>
    <row r="7" spans="1:20" ht="15" customHeight="1" thickTop="1">
      <c r="A7" s="58">
        <v>1</v>
      </c>
      <c r="B7" s="59"/>
      <c r="C7" s="24"/>
      <c r="D7" s="60"/>
      <c r="E7" s="15"/>
      <c r="F7" s="16"/>
      <c r="G7" s="14"/>
      <c r="H7" s="61" t="str">
        <f t="shared" ref="H7:H38" si="0">IF(D7&gt;0,IF(AND(MONTH(D7)=1,DAY(D7)=1),D7+31,IF(AND(MONTH(D7)=3,DAY(D7)=1),D7+31,IF(AND(MONTH(D7)=5,DAY(D7)=1),D7+31,IF(AND(MONTH(D7)=7,DAY(D7)=1),D7+31,IF(AND(MONTH(D7)=8,DAY(D7)=1),D7+31,IF(AND(MONTH(D7)=10,DAY(D7)=1),D7+31,IF(AND(MONTH(D7)=12,DAY(D7)=1),D7+31,IF(DAY(D7)=31,D7+30,D7+31))))))))," ")</f>
        <v xml:space="preserve"> </v>
      </c>
      <c r="I7" s="45" t="str">
        <f t="shared" ref="I7:I38" si="1">IF(D7&gt;0,IF(D7&lt;=38352,38352+30,H7)," ")</f>
        <v xml:space="preserve"> </v>
      </c>
      <c r="J7" s="28"/>
      <c r="K7" s="17"/>
      <c r="L7" s="39" t="str">
        <f>IF(D7=0," ",VLOOKUP(I7,Katsayı!$A$1:$B$161,2))</f>
        <v xml:space="preserve"> </v>
      </c>
      <c r="M7" s="47" t="str">
        <f>IF(J7=0," ",P7/J7)</f>
        <v xml:space="preserve"> </v>
      </c>
      <c r="N7" s="48" t="str">
        <f t="shared" ref="N7:N38" si="2">IF(D7=0," ",J7*L7)</f>
        <v xml:space="preserve"> </v>
      </c>
      <c r="O7" s="46" t="str">
        <f>IF(J7&lt;=0," ",IF(N7&lt;=0," ",(M7*K7)+K7))</f>
        <v xml:space="preserve"> </v>
      </c>
      <c r="P7" s="46" t="str">
        <f t="shared" ref="P7:P38" si="3">IF(D7=0," ",N7-J7)</f>
        <v xml:space="preserve"> </v>
      </c>
      <c r="Q7" s="48" t="str">
        <f>IF(K7=0," ",O7-K7)</f>
        <v xml:space="preserve"> </v>
      </c>
      <c r="R7" s="48" t="str">
        <f>IF(J7&lt;=0," ",IF(Q7=" ",P7,P7-Q7))</f>
        <v xml:space="preserve"> </v>
      </c>
      <c r="S7" s="36"/>
      <c r="T7" s="102">
        <v>251</v>
      </c>
    </row>
    <row r="8" spans="1:20" ht="15" customHeight="1">
      <c r="A8" s="62">
        <v>2</v>
      </c>
      <c r="B8" s="23"/>
      <c r="C8" s="24"/>
      <c r="D8" s="63"/>
      <c r="E8" s="19"/>
      <c r="F8" s="20"/>
      <c r="G8" s="18"/>
      <c r="H8" s="64" t="str">
        <f t="shared" si="0"/>
        <v xml:space="preserve"> </v>
      </c>
      <c r="I8" s="49" t="str">
        <f t="shared" si="1"/>
        <v xml:space="preserve"> </v>
      </c>
      <c r="J8" s="29"/>
      <c r="K8" s="21"/>
      <c r="L8" s="43" t="str">
        <f>IF(D8=0," ",VLOOKUP(I8,Katsayı!$A$1:$B$161,2))</f>
        <v xml:space="preserve"> </v>
      </c>
      <c r="M8" s="50" t="str">
        <f t="shared" ref="M8:M71" si="4">IF(J8=0," ",P8/J8)</f>
        <v xml:space="preserve"> </v>
      </c>
      <c r="N8" s="40" t="str">
        <f t="shared" si="2"/>
        <v xml:space="preserve"> </v>
      </c>
      <c r="O8" s="41" t="str">
        <f t="shared" ref="O8:O71" si="5">IF(J8&lt;=0," ",IF(N8&lt;=0," ",(M8*K8)+K8))</f>
        <v xml:space="preserve"> </v>
      </c>
      <c r="P8" s="41" t="str">
        <f t="shared" si="3"/>
        <v xml:space="preserve"> </v>
      </c>
      <c r="Q8" s="40" t="str">
        <f t="shared" ref="Q8:Q71" si="6">IF(K8=0," ",O8-K8)</f>
        <v xml:space="preserve"> </v>
      </c>
      <c r="R8" s="40" t="str">
        <f t="shared" ref="R8:R71" si="7">IF(J8&lt;=0," ",IF(Q8=" ",P8,P8-Q8))</f>
        <v xml:space="preserve"> </v>
      </c>
      <c r="S8" s="36"/>
      <c r="T8" s="102">
        <v>252</v>
      </c>
    </row>
    <row r="9" spans="1:20" ht="15" customHeight="1">
      <c r="A9" s="62">
        <v>3</v>
      </c>
      <c r="B9" s="23"/>
      <c r="C9" s="24"/>
      <c r="D9" s="103"/>
      <c r="E9" s="19"/>
      <c r="F9" s="20"/>
      <c r="G9" s="18"/>
      <c r="H9" s="65" t="str">
        <f t="shared" si="0"/>
        <v xml:space="preserve"> </v>
      </c>
      <c r="I9" s="49" t="str">
        <f t="shared" si="1"/>
        <v xml:space="preserve"> </v>
      </c>
      <c r="J9" s="29"/>
      <c r="K9" s="21"/>
      <c r="L9" s="43" t="str">
        <f>IF(D9=0," ",VLOOKUP(I9,Katsayı!$A$1:$B$161,2))</f>
        <v xml:space="preserve"> </v>
      </c>
      <c r="M9" s="50" t="str">
        <f t="shared" si="4"/>
        <v xml:space="preserve"> </v>
      </c>
      <c r="N9" s="40" t="str">
        <f t="shared" si="2"/>
        <v xml:space="preserve"> </v>
      </c>
      <c r="O9" s="41" t="str">
        <f t="shared" si="5"/>
        <v xml:space="preserve"> </v>
      </c>
      <c r="P9" s="41" t="str">
        <f t="shared" si="3"/>
        <v xml:space="preserve"> </v>
      </c>
      <c r="Q9" s="40" t="str">
        <f t="shared" si="6"/>
        <v xml:space="preserve"> </v>
      </c>
      <c r="R9" s="40" t="str">
        <f t="shared" si="7"/>
        <v xml:space="preserve"> </v>
      </c>
      <c r="S9" s="36"/>
    </row>
    <row r="10" spans="1:20" ht="15" customHeight="1">
      <c r="A10" s="62">
        <v>4</v>
      </c>
      <c r="B10" s="23"/>
      <c r="C10" s="24"/>
      <c r="D10" s="18"/>
      <c r="E10" s="19"/>
      <c r="F10" s="20"/>
      <c r="G10" s="18"/>
      <c r="H10" s="65" t="str">
        <f t="shared" si="0"/>
        <v xml:space="preserve"> </v>
      </c>
      <c r="I10" s="49" t="str">
        <f t="shared" si="1"/>
        <v xml:space="preserve"> </v>
      </c>
      <c r="J10" s="29"/>
      <c r="K10" s="21"/>
      <c r="L10" s="43" t="str">
        <f>IF(D10=0," ",VLOOKUP(I10,Katsayı!$A$1:$B$161,2))</f>
        <v xml:space="preserve"> </v>
      </c>
      <c r="M10" s="50" t="str">
        <f t="shared" si="4"/>
        <v xml:space="preserve"> </v>
      </c>
      <c r="N10" s="40" t="str">
        <f t="shared" si="2"/>
        <v xml:space="preserve"> </v>
      </c>
      <c r="O10" s="41" t="str">
        <f t="shared" si="5"/>
        <v xml:space="preserve"> </v>
      </c>
      <c r="P10" s="41" t="str">
        <f t="shared" si="3"/>
        <v xml:space="preserve"> </v>
      </c>
      <c r="Q10" s="40" t="str">
        <f t="shared" si="6"/>
        <v xml:space="preserve"> </v>
      </c>
      <c r="R10" s="40" t="str">
        <f t="shared" si="7"/>
        <v xml:space="preserve"> </v>
      </c>
      <c r="S10" s="36"/>
    </row>
    <row r="11" spans="1:20" ht="15" customHeight="1">
      <c r="A11" s="62">
        <v>5</v>
      </c>
      <c r="B11" s="23"/>
      <c r="C11" s="24"/>
      <c r="D11" s="18"/>
      <c r="E11" s="19"/>
      <c r="F11" s="20"/>
      <c r="G11" s="18"/>
      <c r="H11" s="65" t="str">
        <f t="shared" si="0"/>
        <v xml:space="preserve"> </v>
      </c>
      <c r="I11" s="49" t="str">
        <f t="shared" si="1"/>
        <v xml:space="preserve"> </v>
      </c>
      <c r="J11" s="29"/>
      <c r="K11" s="21"/>
      <c r="L11" s="43" t="str">
        <f>IF(D11=0," ",VLOOKUP(I11,Katsayı!$A$1:$B$161,2))</f>
        <v xml:space="preserve"> </v>
      </c>
      <c r="M11" s="50" t="str">
        <f t="shared" si="4"/>
        <v xml:space="preserve"> </v>
      </c>
      <c r="N11" s="40" t="str">
        <f t="shared" si="2"/>
        <v xml:space="preserve"> </v>
      </c>
      <c r="O11" s="41" t="str">
        <f t="shared" si="5"/>
        <v xml:space="preserve"> </v>
      </c>
      <c r="P11" s="41" t="str">
        <f t="shared" si="3"/>
        <v xml:space="preserve"> </v>
      </c>
      <c r="Q11" s="40" t="str">
        <f t="shared" si="6"/>
        <v xml:space="preserve"> </v>
      </c>
      <c r="R11" s="40" t="str">
        <f t="shared" si="7"/>
        <v xml:space="preserve"> </v>
      </c>
      <c r="S11" s="36"/>
    </row>
    <row r="12" spans="1:20" ht="15" customHeight="1">
      <c r="A12" s="62">
        <v>6</v>
      </c>
      <c r="B12" s="23"/>
      <c r="C12" s="24"/>
      <c r="D12" s="18"/>
      <c r="E12" s="19"/>
      <c r="F12" s="20"/>
      <c r="G12" s="18"/>
      <c r="H12" s="65" t="str">
        <f t="shared" si="0"/>
        <v xml:space="preserve"> </v>
      </c>
      <c r="I12" s="49" t="str">
        <f t="shared" si="1"/>
        <v xml:space="preserve"> </v>
      </c>
      <c r="J12" s="29"/>
      <c r="K12" s="21"/>
      <c r="L12" s="43" t="str">
        <f>IF(D12=0," ",VLOOKUP(I12,Katsayı!$A$1:$B$161,2))</f>
        <v xml:space="preserve"> </v>
      </c>
      <c r="M12" s="50" t="str">
        <f t="shared" si="4"/>
        <v xml:space="preserve"> </v>
      </c>
      <c r="N12" s="40" t="str">
        <f t="shared" si="2"/>
        <v xml:space="preserve"> </v>
      </c>
      <c r="O12" s="41" t="str">
        <f t="shared" si="5"/>
        <v xml:space="preserve"> </v>
      </c>
      <c r="P12" s="41" t="str">
        <f t="shared" si="3"/>
        <v xml:space="preserve"> </v>
      </c>
      <c r="Q12" s="40" t="str">
        <f t="shared" si="6"/>
        <v xml:space="preserve"> </v>
      </c>
      <c r="R12" s="40" t="str">
        <f t="shared" si="7"/>
        <v xml:space="preserve"> </v>
      </c>
      <c r="S12" s="36"/>
    </row>
    <row r="13" spans="1:20" ht="15" customHeight="1">
      <c r="A13" s="62">
        <v>7</v>
      </c>
      <c r="B13" s="23"/>
      <c r="C13" s="24"/>
      <c r="D13" s="18"/>
      <c r="E13" s="19"/>
      <c r="F13" s="20"/>
      <c r="G13" s="18"/>
      <c r="H13" s="65" t="str">
        <f t="shared" si="0"/>
        <v xml:space="preserve"> </v>
      </c>
      <c r="I13" s="49" t="str">
        <f t="shared" si="1"/>
        <v xml:space="preserve"> </v>
      </c>
      <c r="J13" s="29"/>
      <c r="K13" s="21"/>
      <c r="L13" s="43" t="str">
        <f>IF(D13=0," ",VLOOKUP(I13,Katsayı!$A$1:$B$161,2))</f>
        <v xml:space="preserve"> </v>
      </c>
      <c r="M13" s="50" t="str">
        <f t="shared" si="4"/>
        <v xml:space="preserve"> </v>
      </c>
      <c r="N13" s="40" t="str">
        <f t="shared" si="2"/>
        <v xml:space="preserve"> </v>
      </c>
      <c r="O13" s="41" t="str">
        <f t="shared" si="5"/>
        <v xml:space="preserve"> </v>
      </c>
      <c r="P13" s="41" t="str">
        <f t="shared" si="3"/>
        <v xml:space="preserve"> </v>
      </c>
      <c r="Q13" s="40" t="str">
        <f t="shared" si="6"/>
        <v xml:space="preserve"> </v>
      </c>
      <c r="R13" s="40" t="str">
        <f t="shared" si="7"/>
        <v xml:space="preserve"> </v>
      </c>
      <c r="S13" s="36"/>
    </row>
    <row r="14" spans="1:20" ht="15" customHeight="1">
      <c r="A14" s="62">
        <v>8</v>
      </c>
      <c r="B14" s="23"/>
      <c r="C14" s="24"/>
      <c r="D14" s="18"/>
      <c r="E14" s="19"/>
      <c r="F14" s="20"/>
      <c r="G14" s="18"/>
      <c r="H14" s="65" t="str">
        <f t="shared" si="0"/>
        <v xml:space="preserve"> </v>
      </c>
      <c r="I14" s="49" t="str">
        <f t="shared" si="1"/>
        <v xml:space="preserve"> </v>
      </c>
      <c r="J14" s="29"/>
      <c r="K14" s="21"/>
      <c r="L14" s="43" t="str">
        <f>IF(D14=0," ",VLOOKUP(I14,Katsayı!$A$1:$B$161,2))</f>
        <v xml:space="preserve"> </v>
      </c>
      <c r="M14" s="50" t="str">
        <f t="shared" si="4"/>
        <v xml:space="preserve"> </v>
      </c>
      <c r="N14" s="40" t="str">
        <f t="shared" si="2"/>
        <v xml:space="preserve"> </v>
      </c>
      <c r="O14" s="41" t="str">
        <f t="shared" si="5"/>
        <v xml:space="preserve"> </v>
      </c>
      <c r="P14" s="41" t="str">
        <f t="shared" si="3"/>
        <v xml:space="preserve"> </v>
      </c>
      <c r="Q14" s="40" t="str">
        <f t="shared" si="6"/>
        <v xml:space="preserve"> </v>
      </c>
      <c r="R14" s="40" t="str">
        <f t="shared" si="7"/>
        <v xml:space="preserve"> </v>
      </c>
      <c r="S14" s="36"/>
    </row>
    <row r="15" spans="1:20" ht="15" customHeight="1">
      <c r="A15" s="62">
        <v>9</v>
      </c>
      <c r="B15" s="23"/>
      <c r="C15" s="24"/>
      <c r="D15" s="18"/>
      <c r="E15" s="19"/>
      <c r="F15" s="20"/>
      <c r="G15" s="18"/>
      <c r="H15" s="65" t="str">
        <f t="shared" si="0"/>
        <v xml:space="preserve"> </v>
      </c>
      <c r="I15" s="49" t="str">
        <f t="shared" si="1"/>
        <v xml:space="preserve"> </v>
      </c>
      <c r="J15" s="29"/>
      <c r="K15" s="21"/>
      <c r="L15" s="43" t="str">
        <f>IF(D15=0," ",VLOOKUP(I15,Katsayı!$A$1:$B$161,2))</f>
        <v xml:space="preserve"> </v>
      </c>
      <c r="M15" s="50" t="str">
        <f t="shared" si="4"/>
        <v xml:space="preserve"> </v>
      </c>
      <c r="N15" s="40" t="str">
        <f t="shared" si="2"/>
        <v xml:space="preserve"> </v>
      </c>
      <c r="O15" s="41" t="str">
        <f t="shared" si="5"/>
        <v xml:space="preserve"> </v>
      </c>
      <c r="P15" s="41" t="str">
        <f t="shared" si="3"/>
        <v xml:space="preserve"> </v>
      </c>
      <c r="Q15" s="40" t="str">
        <f t="shared" si="6"/>
        <v xml:space="preserve"> </v>
      </c>
      <c r="R15" s="40" t="str">
        <f t="shared" si="7"/>
        <v xml:space="preserve"> </v>
      </c>
      <c r="S15" s="36"/>
    </row>
    <row r="16" spans="1:20" ht="15" customHeight="1">
      <c r="A16" s="62">
        <v>10</v>
      </c>
      <c r="B16" s="23"/>
      <c r="C16" s="24"/>
      <c r="D16" s="18"/>
      <c r="E16" s="19"/>
      <c r="F16" s="20"/>
      <c r="G16" s="18"/>
      <c r="H16" s="65" t="str">
        <f t="shared" si="0"/>
        <v xml:space="preserve"> </v>
      </c>
      <c r="I16" s="49" t="str">
        <f t="shared" si="1"/>
        <v xml:space="preserve"> </v>
      </c>
      <c r="J16" s="29"/>
      <c r="K16" s="21"/>
      <c r="L16" s="43" t="str">
        <f>IF(D16=0," ",VLOOKUP(I16,Katsayı!$A$1:$B$161,2))</f>
        <v xml:space="preserve"> </v>
      </c>
      <c r="M16" s="50" t="str">
        <f t="shared" si="4"/>
        <v xml:space="preserve"> </v>
      </c>
      <c r="N16" s="40" t="str">
        <f t="shared" si="2"/>
        <v xml:space="preserve"> </v>
      </c>
      <c r="O16" s="41" t="str">
        <f t="shared" si="5"/>
        <v xml:space="preserve"> </v>
      </c>
      <c r="P16" s="41" t="str">
        <f t="shared" si="3"/>
        <v xml:space="preserve"> </v>
      </c>
      <c r="Q16" s="40" t="str">
        <f t="shared" si="6"/>
        <v xml:space="preserve"> </v>
      </c>
      <c r="R16" s="40" t="str">
        <f t="shared" si="7"/>
        <v xml:space="preserve"> </v>
      </c>
      <c r="S16" s="36"/>
    </row>
    <row r="17" spans="1:19" ht="15" customHeight="1">
      <c r="A17" s="62">
        <v>11</v>
      </c>
      <c r="B17" s="23"/>
      <c r="C17" s="24"/>
      <c r="D17" s="18"/>
      <c r="E17" s="19"/>
      <c r="F17" s="20"/>
      <c r="G17" s="18"/>
      <c r="H17" s="65" t="str">
        <f t="shared" si="0"/>
        <v xml:space="preserve"> </v>
      </c>
      <c r="I17" s="49" t="str">
        <f t="shared" si="1"/>
        <v xml:space="preserve"> </v>
      </c>
      <c r="J17" s="29"/>
      <c r="K17" s="21"/>
      <c r="L17" s="43" t="str">
        <f>IF(D17=0," ",VLOOKUP(I17,Katsayı!$A$1:$B$161,2))</f>
        <v xml:space="preserve"> </v>
      </c>
      <c r="M17" s="50" t="str">
        <f t="shared" si="4"/>
        <v xml:space="preserve"> </v>
      </c>
      <c r="N17" s="40" t="str">
        <f t="shared" si="2"/>
        <v xml:space="preserve"> </v>
      </c>
      <c r="O17" s="41" t="str">
        <f t="shared" si="5"/>
        <v xml:space="preserve"> </v>
      </c>
      <c r="P17" s="41" t="str">
        <f t="shared" si="3"/>
        <v xml:space="preserve"> </v>
      </c>
      <c r="Q17" s="40" t="str">
        <f t="shared" si="6"/>
        <v xml:space="preserve"> </v>
      </c>
      <c r="R17" s="40" t="str">
        <f t="shared" si="7"/>
        <v xml:space="preserve"> </v>
      </c>
      <c r="S17" s="36"/>
    </row>
    <row r="18" spans="1:19" ht="15" customHeight="1">
      <c r="A18" s="62">
        <v>12</v>
      </c>
      <c r="B18" s="23"/>
      <c r="C18" s="24"/>
      <c r="D18" s="18"/>
      <c r="E18" s="19"/>
      <c r="F18" s="20"/>
      <c r="G18" s="18"/>
      <c r="H18" s="65" t="str">
        <f t="shared" si="0"/>
        <v xml:space="preserve"> </v>
      </c>
      <c r="I18" s="49" t="str">
        <f t="shared" si="1"/>
        <v xml:space="preserve"> </v>
      </c>
      <c r="J18" s="29"/>
      <c r="K18" s="21"/>
      <c r="L18" s="43" t="str">
        <f>IF(D18=0," ",VLOOKUP(I18,Katsayı!$A$1:$B$161,2))</f>
        <v xml:space="preserve"> </v>
      </c>
      <c r="M18" s="50" t="str">
        <f t="shared" si="4"/>
        <v xml:space="preserve"> </v>
      </c>
      <c r="N18" s="40" t="str">
        <f t="shared" si="2"/>
        <v xml:space="preserve"> </v>
      </c>
      <c r="O18" s="41" t="str">
        <f t="shared" si="5"/>
        <v xml:space="preserve"> </v>
      </c>
      <c r="P18" s="41" t="str">
        <f t="shared" si="3"/>
        <v xml:space="preserve"> </v>
      </c>
      <c r="Q18" s="40" t="str">
        <f t="shared" si="6"/>
        <v xml:space="preserve"> </v>
      </c>
      <c r="R18" s="40" t="str">
        <f t="shared" si="7"/>
        <v xml:space="preserve"> </v>
      </c>
      <c r="S18" s="36"/>
    </row>
    <row r="19" spans="1:19" ht="15" customHeight="1">
      <c r="A19" s="62">
        <v>13</v>
      </c>
      <c r="B19" s="23"/>
      <c r="C19" s="24"/>
      <c r="D19" s="18"/>
      <c r="E19" s="18"/>
      <c r="F19" s="22"/>
      <c r="G19" s="18"/>
      <c r="H19" s="65" t="str">
        <f t="shared" si="0"/>
        <v xml:space="preserve"> </v>
      </c>
      <c r="I19" s="49" t="str">
        <f t="shared" si="1"/>
        <v xml:space="preserve"> </v>
      </c>
      <c r="J19" s="29"/>
      <c r="K19" s="21"/>
      <c r="L19" s="43" t="str">
        <f>IF(D19=0," ",VLOOKUP(I19,Katsayı!$A$1:$B$161,2))</f>
        <v xml:space="preserve"> </v>
      </c>
      <c r="M19" s="50" t="str">
        <f t="shared" si="4"/>
        <v xml:space="preserve"> </v>
      </c>
      <c r="N19" s="40" t="str">
        <f t="shared" si="2"/>
        <v xml:space="preserve"> </v>
      </c>
      <c r="O19" s="41" t="str">
        <f t="shared" si="5"/>
        <v xml:space="preserve"> </v>
      </c>
      <c r="P19" s="41" t="str">
        <f t="shared" si="3"/>
        <v xml:space="preserve"> </v>
      </c>
      <c r="Q19" s="40" t="str">
        <f t="shared" si="6"/>
        <v xml:space="preserve"> </v>
      </c>
      <c r="R19" s="40" t="str">
        <f t="shared" si="7"/>
        <v xml:space="preserve"> </v>
      </c>
      <c r="S19" s="36"/>
    </row>
    <row r="20" spans="1:19" ht="15" customHeight="1">
      <c r="A20" s="62">
        <v>14</v>
      </c>
      <c r="B20" s="23"/>
      <c r="C20" s="24"/>
      <c r="D20" s="18"/>
      <c r="E20" s="18"/>
      <c r="F20" s="22"/>
      <c r="G20" s="18"/>
      <c r="H20" s="65" t="str">
        <f t="shared" si="0"/>
        <v xml:space="preserve"> </v>
      </c>
      <c r="I20" s="49" t="str">
        <f t="shared" si="1"/>
        <v xml:space="preserve"> </v>
      </c>
      <c r="J20" s="29"/>
      <c r="K20" s="21"/>
      <c r="L20" s="43" t="str">
        <f>IF(D20=0," ",VLOOKUP(I20,Katsayı!$A$1:$B$161,2))</f>
        <v xml:space="preserve"> </v>
      </c>
      <c r="M20" s="50" t="str">
        <f t="shared" si="4"/>
        <v xml:space="preserve"> </v>
      </c>
      <c r="N20" s="40" t="str">
        <f t="shared" si="2"/>
        <v xml:space="preserve"> </v>
      </c>
      <c r="O20" s="41" t="str">
        <f t="shared" si="5"/>
        <v xml:space="preserve"> </v>
      </c>
      <c r="P20" s="41" t="str">
        <f t="shared" si="3"/>
        <v xml:space="preserve"> </v>
      </c>
      <c r="Q20" s="40" t="str">
        <f t="shared" si="6"/>
        <v xml:space="preserve"> </v>
      </c>
      <c r="R20" s="40" t="str">
        <f t="shared" si="7"/>
        <v xml:space="preserve"> </v>
      </c>
      <c r="S20" s="36"/>
    </row>
    <row r="21" spans="1:19" ht="15" customHeight="1">
      <c r="A21" s="62">
        <v>15</v>
      </c>
      <c r="B21" s="23"/>
      <c r="C21" s="24"/>
      <c r="D21" s="18"/>
      <c r="E21" s="18"/>
      <c r="F21" s="22"/>
      <c r="G21" s="18"/>
      <c r="H21" s="65" t="str">
        <f t="shared" si="0"/>
        <v xml:space="preserve"> </v>
      </c>
      <c r="I21" s="49" t="str">
        <f t="shared" si="1"/>
        <v xml:space="preserve"> </v>
      </c>
      <c r="J21" s="29"/>
      <c r="K21" s="21"/>
      <c r="L21" s="43" t="str">
        <f>IF(D21=0," ",VLOOKUP(I21,Katsayı!$A$1:$B$161,2))</f>
        <v xml:space="preserve"> </v>
      </c>
      <c r="M21" s="50" t="str">
        <f t="shared" si="4"/>
        <v xml:space="preserve"> </v>
      </c>
      <c r="N21" s="40" t="str">
        <f t="shared" si="2"/>
        <v xml:space="preserve"> </v>
      </c>
      <c r="O21" s="41" t="str">
        <f t="shared" si="5"/>
        <v xml:space="preserve"> </v>
      </c>
      <c r="P21" s="41" t="str">
        <f t="shared" si="3"/>
        <v xml:space="preserve"> </v>
      </c>
      <c r="Q21" s="40" t="str">
        <f t="shared" si="6"/>
        <v xml:space="preserve"> </v>
      </c>
      <c r="R21" s="40" t="str">
        <f t="shared" si="7"/>
        <v xml:space="preserve"> </v>
      </c>
      <c r="S21" s="36"/>
    </row>
    <row r="22" spans="1:19" ht="15" customHeight="1">
      <c r="A22" s="62">
        <v>16</v>
      </c>
      <c r="B22" s="23"/>
      <c r="C22" s="24"/>
      <c r="D22" s="18"/>
      <c r="E22" s="18"/>
      <c r="F22" s="22"/>
      <c r="G22" s="18"/>
      <c r="H22" s="65" t="str">
        <f t="shared" si="0"/>
        <v xml:space="preserve"> </v>
      </c>
      <c r="I22" s="49" t="str">
        <f t="shared" si="1"/>
        <v xml:space="preserve"> </v>
      </c>
      <c r="J22" s="29"/>
      <c r="K22" s="21"/>
      <c r="L22" s="43" t="str">
        <f>IF(D22=0," ",VLOOKUP(I22,Katsayı!$A$1:$B$161,2))</f>
        <v xml:space="preserve"> </v>
      </c>
      <c r="M22" s="50" t="str">
        <f t="shared" si="4"/>
        <v xml:space="preserve"> </v>
      </c>
      <c r="N22" s="40" t="str">
        <f t="shared" si="2"/>
        <v xml:space="preserve"> </v>
      </c>
      <c r="O22" s="41" t="str">
        <f t="shared" si="5"/>
        <v xml:space="preserve"> </v>
      </c>
      <c r="P22" s="41" t="str">
        <f t="shared" si="3"/>
        <v xml:space="preserve"> </v>
      </c>
      <c r="Q22" s="40" t="str">
        <f t="shared" si="6"/>
        <v xml:space="preserve"> </v>
      </c>
      <c r="R22" s="40" t="str">
        <f t="shared" si="7"/>
        <v xml:space="preserve"> </v>
      </c>
      <c r="S22" s="36"/>
    </row>
    <row r="23" spans="1:19" ht="15" customHeight="1">
      <c r="A23" s="62">
        <v>17</v>
      </c>
      <c r="B23" s="23"/>
      <c r="C23" s="24"/>
      <c r="D23" s="18"/>
      <c r="E23" s="18"/>
      <c r="F23" s="22"/>
      <c r="G23" s="18"/>
      <c r="H23" s="65" t="str">
        <f t="shared" si="0"/>
        <v xml:space="preserve"> </v>
      </c>
      <c r="I23" s="49" t="str">
        <f t="shared" si="1"/>
        <v xml:space="preserve"> </v>
      </c>
      <c r="J23" s="29"/>
      <c r="K23" s="21"/>
      <c r="L23" s="43" t="str">
        <f>IF(D23=0," ",VLOOKUP(I23,Katsayı!$A$1:$B$161,2))</f>
        <v xml:space="preserve"> </v>
      </c>
      <c r="M23" s="50" t="str">
        <f t="shared" si="4"/>
        <v xml:space="preserve"> </v>
      </c>
      <c r="N23" s="40" t="str">
        <f t="shared" si="2"/>
        <v xml:space="preserve"> </v>
      </c>
      <c r="O23" s="41" t="str">
        <f t="shared" si="5"/>
        <v xml:space="preserve"> </v>
      </c>
      <c r="P23" s="41" t="str">
        <f t="shared" si="3"/>
        <v xml:space="preserve"> </v>
      </c>
      <c r="Q23" s="40" t="str">
        <f t="shared" si="6"/>
        <v xml:space="preserve"> </v>
      </c>
      <c r="R23" s="40" t="str">
        <f t="shared" si="7"/>
        <v xml:space="preserve"> </v>
      </c>
      <c r="S23" s="36"/>
    </row>
    <row r="24" spans="1:19" ht="15" customHeight="1">
      <c r="A24" s="62">
        <v>18</v>
      </c>
      <c r="B24" s="23"/>
      <c r="C24" s="24"/>
      <c r="D24" s="18"/>
      <c r="E24" s="18"/>
      <c r="F24" s="22"/>
      <c r="G24" s="18"/>
      <c r="H24" s="65" t="str">
        <f t="shared" si="0"/>
        <v xml:space="preserve"> </v>
      </c>
      <c r="I24" s="49" t="str">
        <f t="shared" si="1"/>
        <v xml:space="preserve"> </v>
      </c>
      <c r="J24" s="29"/>
      <c r="K24" s="21"/>
      <c r="L24" s="43" t="str">
        <f>IF(D24=0," ",VLOOKUP(I24,Katsayı!$A$1:$B$161,2))</f>
        <v xml:space="preserve"> </v>
      </c>
      <c r="M24" s="50" t="str">
        <f t="shared" si="4"/>
        <v xml:space="preserve"> </v>
      </c>
      <c r="N24" s="40" t="str">
        <f t="shared" si="2"/>
        <v xml:space="preserve"> </v>
      </c>
      <c r="O24" s="41" t="str">
        <f t="shared" si="5"/>
        <v xml:space="preserve"> </v>
      </c>
      <c r="P24" s="41" t="str">
        <f t="shared" si="3"/>
        <v xml:space="preserve"> </v>
      </c>
      <c r="Q24" s="40" t="str">
        <f t="shared" si="6"/>
        <v xml:space="preserve"> </v>
      </c>
      <c r="R24" s="40" t="str">
        <f t="shared" si="7"/>
        <v xml:space="preserve"> </v>
      </c>
      <c r="S24" s="36"/>
    </row>
    <row r="25" spans="1:19" ht="15" customHeight="1">
      <c r="A25" s="62">
        <v>19</v>
      </c>
      <c r="B25" s="23"/>
      <c r="C25" s="24"/>
      <c r="D25" s="18"/>
      <c r="E25" s="18"/>
      <c r="F25" s="22"/>
      <c r="G25" s="18"/>
      <c r="H25" s="65" t="str">
        <f t="shared" si="0"/>
        <v xml:space="preserve"> </v>
      </c>
      <c r="I25" s="49" t="str">
        <f t="shared" si="1"/>
        <v xml:space="preserve"> </v>
      </c>
      <c r="J25" s="29"/>
      <c r="K25" s="21"/>
      <c r="L25" s="43" t="str">
        <f>IF(D25=0," ",VLOOKUP(I25,Katsayı!$A$1:$B$161,2))</f>
        <v xml:space="preserve"> </v>
      </c>
      <c r="M25" s="50" t="str">
        <f t="shared" si="4"/>
        <v xml:space="preserve"> </v>
      </c>
      <c r="N25" s="40" t="str">
        <f t="shared" si="2"/>
        <v xml:space="preserve"> </v>
      </c>
      <c r="O25" s="41" t="str">
        <f t="shared" si="5"/>
        <v xml:space="preserve"> </v>
      </c>
      <c r="P25" s="41" t="str">
        <f t="shared" si="3"/>
        <v xml:space="preserve"> </v>
      </c>
      <c r="Q25" s="40" t="str">
        <f t="shared" si="6"/>
        <v xml:space="preserve"> </v>
      </c>
      <c r="R25" s="40" t="str">
        <f t="shared" si="7"/>
        <v xml:space="preserve"> </v>
      </c>
      <c r="S25" s="36"/>
    </row>
    <row r="26" spans="1:19" ht="15" customHeight="1">
      <c r="A26" s="62">
        <v>20</v>
      </c>
      <c r="B26" s="23"/>
      <c r="C26" s="24"/>
      <c r="D26" s="18"/>
      <c r="E26" s="18"/>
      <c r="F26" s="18"/>
      <c r="G26" s="18"/>
      <c r="H26" s="65" t="str">
        <f t="shared" si="0"/>
        <v xml:space="preserve"> </v>
      </c>
      <c r="I26" s="49" t="str">
        <f t="shared" si="1"/>
        <v xml:space="preserve"> </v>
      </c>
      <c r="J26" s="29"/>
      <c r="K26" s="21"/>
      <c r="L26" s="43" t="str">
        <f>IF(D26=0," ",VLOOKUP(I26,Katsayı!$A$1:$B$161,2))</f>
        <v xml:space="preserve"> </v>
      </c>
      <c r="M26" s="50" t="str">
        <f t="shared" si="4"/>
        <v xml:space="preserve"> </v>
      </c>
      <c r="N26" s="40" t="str">
        <f t="shared" si="2"/>
        <v xml:space="preserve"> </v>
      </c>
      <c r="O26" s="41" t="str">
        <f t="shared" si="5"/>
        <v xml:space="preserve"> </v>
      </c>
      <c r="P26" s="41" t="str">
        <f t="shared" si="3"/>
        <v xml:space="preserve"> </v>
      </c>
      <c r="Q26" s="40" t="str">
        <f t="shared" si="6"/>
        <v xml:space="preserve"> </v>
      </c>
      <c r="R26" s="40" t="str">
        <f t="shared" si="7"/>
        <v xml:space="preserve"> </v>
      </c>
      <c r="S26" s="36"/>
    </row>
    <row r="27" spans="1:19" ht="15" customHeight="1">
      <c r="A27" s="62">
        <v>21</v>
      </c>
      <c r="B27" s="23"/>
      <c r="C27" s="24"/>
      <c r="D27" s="18"/>
      <c r="E27" s="18"/>
      <c r="F27" s="18"/>
      <c r="G27" s="18"/>
      <c r="H27" s="65" t="str">
        <f t="shared" si="0"/>
        <v xml:space="preserve"> </v>
      </c>
      <c r="I27" s="49" t="str">
        <f t="shared" si="1"/>
        <v xml:space="preserve"> </v>
      </c>
      <c r="J27" s="29"/>
      <c r="K27" s="21"/>
      <c r="L27" s="43" t="str">
        <f>IF(D27=0," ",VLOOKUP(I27,Katsayı!$A$1:$B$161,2))</f>
        <v xml:space="preserve"> </v>
      </c>
      <c r="M27" s="50" t="str">
        <f t="shared" si="4"/>
        <v xml:space="preserve"> </v>
      </c>
      <c r="N27" s="40" t="str">
        <f t="shared" si="2"/>
        <v xml:space="preserve"> </v>
      </c>
      <c r="O27" s="41" t="str">
        <f t="shared" si="5"/>
        <v xml:space="preserve"> </v>
      </c>
      <c r="P27" s="41" t="str">
        <f t="shared" si="3"/>
        <v xml:space="preserve"> </v>
      </c>
      <c r="Q27" s="40" t="str">
        <f t="shared" si="6"/>
        <v xml:space="preserve"> </v>
      </c>
      <c r="R27" s="40" t="str">
        <f t="shared" si="7"/>
        <v xml:space="preserve"> </v>
      </c>
      <c r="S27" s="36"/>
    </row>
    <row r="28" spans="1:19" ht="15" customHeight="1">
      <c r="A28" s="62">
        <v>22</v>
      </c>
      <c r="B28" s="23"/>
      <c r="C28" s="24"/>
      <c r="D28" s="18"/>
      <c r="E28" s="18"/>
      <c r="F28" s="18"/>
      <c r="G28" s="18"/>
      <c r="H28" s="65" t="str">
        <f t="shared" si="0"/>
        <v xml:space="preserve"> </v>
      </c>
      <c r="I28" s="49" t="str">
        <f t="shared" si="1"/>
        <v xml:space="preserve"> </v>
      </c>
      <c r="J28" s="29"/>
      <c r="K28" s="21"/>
      <c r="L28" s="43" t="str">
        <f>IF(D28=0," ",VLOOKUP(I28,Katsayı!$A$1:$B$161,2))</f>
        <v xml:space="preserve"> </v>
      </c>
      <c r="M28" s="50" t="str">
        <f t="shared" si="4"/>
        <v xml:space="preserve"> </v>
      </c>
      <c r="N28" s="40" t="str">
        <f t="shared" si="2"/>
        <v xml:space="preserve"> </v>
      </c>
      <c r="O28" s="41" t="str">
        <f t="shared" si="5"/>
        <v xml:space="preserve"> </v>
      </c>
      <c r="P28" s="41" t="str">
        <f t="shared" si="3"/>
        <v xml:space="preserve"> </v>
      </c>
      <c r="Q28" s="40" t="str">
        <f t="shared" si="6"/>
        <v xml:space="preserve"> </v>
      </c>
      <c r="R28" s="40" t="str">
        <f t="shared" si="7"/>
        <v xml:space="preserve"> </v>
      </c>
      <c r="S28" s="36"/>
    </row>
    <row r="29" spans="1:19" ht="15" customHeight="1">
      <c r="A29" s="62">
        <v>23</v>
      </c>
      <c r="B29" s="23"/>
      <c r="C29" s="24"/>
      <c r="D29" s="18"/>
      <c r="E29" s="18"/>
      <c r="F29" s="18"/>
      <c r="G29" s="18"/>
      <c r="H29" s="65" t="str">
        <f t="shared" si="0"/>
        <v xml:space="preserve"> </v>
      </c>
      <c r="I29" s="49" t="str">
        <f t="shared" si="1"/>
        <v xml:space="preserve"> </v>
      </c>
      <c r="J29" s="29"/>
      <c r="K29" s="21"/>
      <c r="L29" s="43" t="str">
        <f>IF(D29=0," ",VLOOKUP(I29,Katsayı!$A$1:$B$161,2))</f>
        <v xml:space="preserve"> </v>
      </c>
      <c r="M29" s="50" t="str">
        <f t="shared" si="4"/>
        <v xml:space="preserve"> </v>
      </c>
      <c r="N29" s="40" t="str">
        <f t="shared" si="2"/>
        <v xml:space="preserve"> </v>
      </c>
      <c r="O29" s="41" t="str">
        <f t="shared" si="5"/>
        <v xml:space="preserve"> </v>
      </c>
      <c r="P29" s="41" t="str">
        <f t="shared" si="3"/>
        <v xml:space="preserve"> </v>
      </c>
      <c r="Q29" s="40" t="str">
        <f t="shared" si="6"/>
        <v xml:space="preserve"> </v>
      </c>
      <c r="R29" s="40" t="str">
        <f t="shared" si="7"/>
        <v xml:space="preserve"> </v>
      </c>
      <c r="S29" s="36"/>
    </row>
    <row r="30" spans="1:19" ht="15" customHeight="1">
      <c r="A30" s="62">
        <v>24</v>
      </c>
      <c r="B30" s="23"/>
      <c r="C30" s="24"/>
      <c r="D30" s="18"/>
      <c r="E30" s="18"/>
      <c r="F30" s="18"/>
      <c r="G30" s="18"/>
      <c r="H30" s="65" t="str">
        <f t="shared" si="0"/>
        <v xml:space="preserve"> </v>
      </c>
      <c r="I30" s="49" t="str">
        <f t="shared" si="1"/>
        <v xml:space="preserve"> </v>
      </c>
      <c r="J30" s="29"/>
      <c r="K30" s="21"/>
      <c r="L30" s="43" t="str">
        <f>IF(D30=0," ",VLOOKUP(I30,Katsayı!$A$1:$B$161,2))</f>
        <v xml:space="preserve"> </v>
      </c>
      <c r="M30" s="50" t="str">
        <f t="shared" si="4"/>
        <v xml:space="preserve"> </v>
      </c>
      <c r="N30" s="40" t="str">
        <f t="shared" si="2"/>
        <v xml:space="preserve"> </v>
      </c>
      <c r="O30" s="41" t="str">
        <f t="shared" si="5"/>
        <v xml:space="preserve"> </v>
      </c>
      <c r="P30" s="41" t="str">
        <f t="shared" si="3"/>
        <v xml:space="preserve"> </v>
      </c>
      <c r="Q30" s="40" t="str">
        <f t="shared" si="6"/>
        <v xml:space="preserve"> </v>
      </c>
      <c r="R30" s="40" t="str">
        <f t="shared" si="7"/>
        <v xml:space="preserve"> </v>
      </c>
      <c r="S30" s="36"/>
    </row>
    <row r="31" spans="1:19" ht="15" customHeight="1">
      <c r="A31" s="62">
        <v>25</v>
      </c>
      <c r="B31" s="23"/>
      <c r="C31" s="24"/>
      <c r="D31" s="18"/>
      <c r="E31" s="18"/>
      <c r="F31" s="18"/>
      <c r="G31" s="18"/>
      <c r="H31" s="65" t="str">
        <f t="shared" si="0"/>
        <v xml:space="preserve"> </v>
      </c>
      <c r="I31" s="49" t="str">
        <f t="shared" si="1"/>
        <v xml:space="preserve"> </v>
      </c>
      <c r="J31" s="29"/>
      <c r="K31" s="21"/>
      <c r="L31" s="43" t="str">
        <f>IF(D31=0," ",VLOOKUP(I31,Katsayı!$A$1:$B$161,2))</f>
        <v xml:space="preserve"> </v>
      </c>
      <c r="M31" s="50" t="str">
        <f t="shared" si="4"/>
        <v xml:space="preserve"> </v>
      </c>
      <c r="N31" s="40" t="str">
        <f t="shared" si="2"/>
        <v xml:space="preserve"> </v>
      </c>
      <c r="O31" s="41" t="str">
        <f t="shared" si="5"/>
        <v xml:space="preserve"> </v>
      </c>
      <c r="P31" s="41" t="str">
        <f t="shared" si="3"/>
        <v xml:space="preserve"> </v>
      </c>
      <c r="Q31" s="40" t="str">
        <f t="shared" si="6"/>
        <v xml:space="preserve"> </v>
      </c>
      <c r="R31" s="40" t="str">
        <f t="shared" si="7"/>
        <v xml:space="preserve"> </v>
      </c>
      <c r="S31" s="36"/>
    </row>
    <row r="32" spans="1:19" ht="15" customHeight="1">
      <c r="A32" s="62">
        <v>26</v>
      </c>
      <c r="B32" s="23"/>
      <c r="C32" s="24"/>
      <c r="D32" s="18"/>
      <c r="E32" s="18"/>
      <c r="F32" s="18"/>
      <c r="G32" s="18"/>
      <c r="H32" s="65" t="str">
        <f t="shared" si="0"/>
        <v xml:space="preserve"> </v>
      </c>
      <c r="I32" s="49" t="str">
        <f t="shared" si="1"/>
        <v xml:space="preserve"> </v>
      </c>
      <c r="J32" s="29"/>
      <c r="K32" s="21"/>
      <c r="L32" s="43" t="str">
        <f>IF(D32=0," ",VLOOKUP(I32,Katsayı!$A$1:$B$161,2))</f>
        <v xml:space="preserve"> </v>
      </c>
      <c r="M32" s="50" t="str">
        <f t="shared" si="4"/>
        <v xml:space="preserve"> </v>
      </c>
      <c r="N32" s="40" t="str">
        <f t="shared" si="2"/>
        <v xml:space="preserve"> </v>
      </c>
      <c r="O32" s="41" t="str">
        <f t="shared" si="5"/>
        <v xml:space="preserve"> </v>
      </c>
      <c r="P32" s="41" t="str">
        <f t="shared" si="3"/>
        <v xml:space="preserve"> </v>
      </c>
      <c r="Q32" s="40" t="str">
        <f t="shared" si="6"/>
        <v xml:space="preserve"> </v>
      </c>
      <c r="R32" s="40" t="str">
        <f t="shared" si="7"/>
        <v xml:space="preserve"> </v>
      </c>
      <c r="S32" s="36"/>
    </row>
    <row r="33" spans="1:19" ht="15" customHeight="1">
      <c r="A33" s="62">
        <v>27</v>
      </c>
      <c r="B33" s="23"/>
      <c r="C33" s="24"/>
      <c r="D33" s="18"/>
      <c r="E33" s="19"/>
      <c r="F33" s="20"/>
      <c r="G33" s="18"/>
      <c r="H33" s="65" t="str">
        <f t="shared" si="0"/>
        <v xml:space="preserve"> </v>
      </c>
      <c r="I33" s="49" t="str">
        <f t="shared" si="1"/>
        <v xml:space="preserve"> </v>
      </c>
      <c r="J33" s="29"/>
      <c r="K33" s="21"/>
      <c r="L33" s="43" t="str">
        <f>IF(D33=0," ",VLOOKUP(I33,Katsayı!$A$1:$B$161,2))</f>
        <v xml:space="preserve"> </v>
      </c>
      <c r="M33" s="50" t="str">
        <f t="shared" si="4"/>
        <v xml:space="preserve"> </v>
      </c>
      <c r="N33" s="40" t="str">
        <f t="shared" si="2"/>
        <v xml:space="preserve"> </v>
      </c>
      <c r="O33" s="41" t="str">
        <f t="shared" si="5"/>
        <v xml:space="preserve"> </v>
      </c>
      <c r="P33" s="41" t="str">
        <f t="shared" si="3"/>
        <v xml:space="preserve"> </v>
      </c>
      <c r="Q33" s="40" t="str">
        <f t="shared" si="6"/>
        <v xml:space="preserve"> </v>
      </c>
      <c r="R33" s="40" t="str">
        <f t="shared" si="7"/>
        <v xml:space="preserve"> </v>
      </c>
      <c r="S33" s="36"/>
    </row>
    <row r="34" spans="1:19" ht="15" customHeight="1">
      <c r="A34" s="62">
        <v>28</v>
      </c>
      <c r="B34" s="23"/>
      <c r="C34" s="24"/>
      <c r="D34" s="18"/>
      <c r="E34" s="19"/>
      <c r="F34" s="20"/>
      <c r="G34" s="18"/>
      <c r="H34" s="65" t="str">
        <f t="shared" si="0"/>
        <v xml:space="preserve"> </v>
      </c>
      <c r="I34" s="49" t="str">
        <f t="shared" si="1"/>
        <v xml:space="preserve"> </v>
      </c>
      <c r="J34" s="29"/>
      <c r="K34" s="21"/>
      <c r="L34" s="43" t="str">
        <f>IF(D34=0," ",VLOOKUP(I34,Katsayı!$A$1:$B$161,2))</f>
        <v xml:space="preserve"> </v>
      </c>
      <c r="M34" s="50" t="str">
        <f t="shared" si="4"/>
        <v xml:space="preserve"> </v>
      </c>
      <c r="N34" s="40" t="str">
        <f t="shared" si="2"/>
        <v xml:space="preserve"> </v>
      </c>
      <c r="O34" s="41" t="str">
        <f t="shared" si="5"/>
        <v xml:space="preserve"> </v>
      </c>
      <c r="P34" s="41" t="str">
        <f t="shared" si="3"/>
        <v xml:space="preserve"> </v>
      </c>
      <c r="Q34" s="40" t="str">
        <f t="shared" si="6"/>
        <v xml:space="preserve"> </v>
      </c>
      <c r="R34" s="40" t="str">
        <f t="shared" si="7"/>
        <v xml:space="preserve"> </v>
      </c>
      <c r="S34" s="36"/>
    </row>
    <row r="35" spans="1:19" ht="15" customHeight="1">
      <c r="A35" s="62">
        <v>29</v>
      </c>
      <c r="B35" s="23"/>
      <c r="C35" s="24"/>
      <c r="D35" s="18"/>
      <c r="E35" s="19"/>
      <c r="F35" s="20"/>
      <c r="G35" s="18"/>
      <c r="H35" s="65" t="str">
        <f t="shared" si="0"/>
        <v xml:space="preserve"> </v>
      </c>
      <c r="I35" s="49" t="str">
        <f t="shared" si="1"/>
        <v xml:space="preserve"> </v>
      </c>
      <c r="J35" s="29"/>
      <c r="K35" s="21"/>
      <c r="L35" s="43" t="str">
        <f>IF(D35=0," ",VLOOKUP(I35,Katsayı!$A$1:$B$161,2))</f>
        <v xml:space="preserve"> </v>
      </c>
      <c r="M35" s="50" t="str">
        <f t="shared" si="4"/>
        <v xml:space="preserve"> </v>
      </c>
      <c r="N35" s="40" t="str">
        <f t="shared" si="2"/>
        <v xml:space="preserve"> </v>
      </c>
      <c r="O35" s="41" t="str">
        <f t="shared" si="5"/>
        <v xml:space="preserve"> </v>
      </c>
      <c r="P35" s="41" t="str">
        <f t="shared" si="3"/>
        <v xml:space="preserve"> </v>
      </c>
      <c r="Q35" s="40" t="str">
        <f t="shared" si="6"/>
        <v xml:space="preserve"> </v>
      </c>
      <c r="R35" s="40" t="str">
        <f t="shared" si="7"/>
        <v xml:space="preserve"> </v>
      </c>
      <c r="S35" s="36"/>
    </row>
    <row r="36" spans="1:19" ht="15" customHeight="1">
      <c r="A36" s="62">
        <v>30</v>
      </c>
      <c r="B36" s="23"/>
      <c r="C36" s="24"/>
      <c r="D36" s="18"/>
      <c r="E36" s="19"/>
      <c r="F36" s="20"/>
      <c r="G36" s="18"/>
      <c r="H36" s="65" t="str">
        <f t="shared" si="0"/>
        <v xml:space="preserve"> </v>
      </c>
      <c r="I36" s="49" t="str">
        <f t="shared" si="1"/>
        <v xml:space="preserve"> </v>
      </c>
      <c r="J36" s="29"/>
      <c r="K36" s="21"/>
      <c r="L36" s="43" t="str">
        <f>IF(D36=0," ",VLOOKUP(I36,Katsayı!$A$1:$B$161,2))</f>
        <v xml:space="preserve"> </v>
      </c>
      <c r="M36" s="50" t="str">
        <f t="shared" si="4"/>
        <v xml:space="preserve"> </v>
      </c>
      <c r="N36" s="40" t="str">
        <f t="shared" si="2"/>
        <v xml:space="preserve"> </v>
      </c>
      <c r="O36" s="41" t="str">
        <f t="shared" si="5"/>
        <v xml:space="preserve"> </v>
      </c>
      <c r="P36" s="41" t="str">
        <f t="shared" si="3"/>
        <v xml:space="preserve"> </v>
      </c>
      <c r="Q36" s="40" t="str">
        <f t="shared" si="6"/>
        <v xml:space="preserve"> </v>
      </c>
      <c r="R36" s="40" t="str">
        <f t="shared" si="7"/>
        <v xml:space="preserve"> </v>
      </c>
      <c r="S36" s="36"/>
    </row>
    <row r="37" spans="1:19" ht="15" customHeight="1">
      <c r="A37" s="62">
        <v>31</v>
      </c>
      <c r="B37" s="23"/>
      <c r="C37" s="24"/>
      <c r="D37" s="18"/>
      <c r="E37" s="19"/>
      <c r="F37" s="20"/>
      <c r="G37" s="18"/>
      <c r="H37" s="65" t="str">
        <f t="shared" si="0"/>
        <v xml:space="preserve"> </v>
      </c>
      <c r="I37" s="49" t="str">
        <f t="shared" si="1"/>
        <v xml:space="preserve"> </v>
      </c>
      <c r="J37" s="30"/>
      <c r="K37" s="21"/>
      <c r="L37" s="43" t="str">
        <f>IF(D37=0," ",VLOOKUP(I37,Katsayı!$A$1:$B$161,2))</f>
        <v xml:space="preserve"> </v>
      </c>
      <c r="M37" s="50" t="str">
        <f t="shared" si="4"/>
        <v xml:space="preserve"> </v>
      </c>
      <c r="N37" s="40" t="str">
        <f t="shared" si="2"/>
        <v xml:space="preserve"> </v>
      </c>
      <c r="O37" s="40" t="str">
        <f t="shared" si="5"/>
        <v xml:space="preserve"> </v>
      </c>
      <c r="P37" s="40" t="str">
        <f t="shared" si="3"/>
        <v xml:space="preserve"> </v>
      </c>
      <c r="Q37" s="40" t="str">
        <f t="shared" si="6"/>
        <v xml:space="preserve"> </v>
      </c>
      <c r="R37" s="40" t="str">
        <f t="shared" si="7"/>
        <v xml:space="preserve"> </v>
      </c>
      <c r="S37" s="36"/>
    </row>
    <row r="38" spans="1:19" ht="15" customHeight="1">
      <c r="A38" s="62">
        <v>32</v>
      </c>
      <c r="B38" s="23"/>
      <c r="C38" s="24"/>
      <c r="D38" s="18"/>
      <c r="E38" s="19"/>
      <c r="F38" s="20"/>
      <c r="G38" s="18"/>
      <c r="H38" s="65" t="str">
        <f t="shared" si="0"/>
        <v xml:space="preserve"> </v>
      </c>
      <c r="I38" s="49" t="str">
        <f t="shared" si="1"/>
        <v xml:space="preserve"> </v>
      </c>
      <c r="J38" s="29"/>
      <c r="K38" s="21"/>
      <c r="L38" s="43" t="str">
        <f>IF(D38=0," ",VLOOKUP(I38,Katsayı!$A$1:$B$161,2))</f>
        <v xml:space="preserve"> </v>
      </c>
      <c r="M38" s="50" t="str">
        <f t="shared" si="4"/>
        <v xml:space="preserve"> </v>
      </c>
      <c r="N38" s="40" t="str">
        <f t="shared" si="2"/>
        <v xml:space="preserve"> </v>
      </c>
      <c r="O38" s="41" t="str">
        <f t="shared" si="5"/>
        <v xml:space="preserve"> </v>
      </c>
      <c r="P38" s="41" t="str">
        <f t="shared" si="3"/>
        <v xml:space="preserve"> </v>
      </c>
      <c r="Q38" s="40" t="str">
        <f t="shared" si="6"/>
        <v xml:space="preserve"> </v>
      </c>
      <c r="R38" s="40" t="str">
        <f t="shared" si="7"/>
        <v xml:space="preserve"> </v>
      </c>
      <c r="S38" s="36"/>
    </row>
    <row r="39" spans="1:19" ht="15" customHeight="1">
      <c r="A39" s="62">
        <v>33</v>
      </c>
      <c r="B39" s="23"/>
      <c r="C39" s="24"/>
      <c r="D39" s="18"/>
      <c r="E39" s="19"/>
      <c r="F39" s="20"/>
      <c r="G39" s="18"/>
      <c r="H39" s="65" t="str">
        <f t="shared" ref="H39:H70" si="8">IF(D39&gt;0,IF(AND(MONTH(D39)=1,DAY(D39)=1),D39+31,IF(AND(MONTH(D39)=3,DAY(D39)=1),D39+31,IF(AND(MONTH(D39)=5,DAY(D39)=1),D39+31,IF(AND(MONTH(D39)=7,DAY(D39)=1),D39+31,IF(AND(MONTH(D39)=8,DAY(D39)=1),D39+31,IF(AND(MONTH(D39)=10,DAY(D39)=1),D39+31,IF(AND(MONTH(D39)=12,DAY(D39)=1),D39+31,IF(DAY(D39)=31,D39+30,D39+31))))))))," ")</f>
        <v xml:space="preserve"> </v>
      </c>
      <c r="I39" s="49" t="str">
        <f t="shared" ref="I39:I70" si="9">IF(D39&gt;0,IF(D39&lt;=38352,38352+30,H39)," ")</f>
        <v xml:space="preserve"> </v>
      </c>
      <c r="J39" s="29"/>
      <c r="K39" s="21"/>
      <c r="L39" s="43" t="str">
        <f>IF(D39=0," ",VLOOKUP(I39,Katsayı!$A$1:$B$161,2))</f>
        <v xml:space="preserve"> </v>
      </c>
      <c r="M39" s="50" t="str">
        <f t="shared" si="4"/>
        <v xml:space="preserve"> </v>
      </c>
      <c r="N39" s="40" t="str">
        <f t="shared" ref="N39:N70" si="10">IF(D39=0," ",J39*L39)</f>
        <v xml:space="preserve"> </v>
      </c>
      <c r="O39" s="41" t="str">
        <f t="shared" si="5"/>
        <v xml:space="preserve"> </v>
      </c>
      <c r="P39" s="41" t="str">
        <f t="shared" ref="P39:P70" si="11">IF(D39=0," ",N39-J39)</f>
        <v xml:space="preserve"> </v>
      </c>
      <c r="Q39" s="40" t="str">
        <f t="shared" si="6"/>
        <v xml:space="preserve"> </v>
      </c>
      <c r="R39" s="40" t="str">
        <f t="shared" si="7"/>
        <v xml:space="preserve"> </v>
      </c>
      <c r="S39" s="36"/>
    </row>
    <row r="40" spans="1:19" ht="15" customHeight="1">
      <c r="A40" s="62">
        <v>34</v>
      </c>
      <c r="B40" s="23"/>
      <c r="C40" s="24"/>
      <c r="D40" s="18"/>
      <c r="E40" s="19"/>
      <c r="F40" s="20"/>
      <c r="G40" s="18"/>
      <c r="H40" s="65" t="str">
        <f t="shared" si="8"/>
        <v xml:space="preserve"> </v>
      </c>
      <c r="I40" s="49" t="str">
        <f t="shared" si="9"/>
        <v xml:space="preserve"> </v>
      </c>
      <c r="J40" s="29"/>
      <c r="K40" s="21"/>
      <c r="L40" s="43" t="str">
        <f>IF(D40=0," ",VLOOKUP(I40,Katsayı!$A$1:$B$161,2))</f>
        <v xml:space="preserve"> </v>
      </c>
      <c r="M40" s="50" t="str">
        <f t="shared" si="4"/>
        <v xml:space="preserve"> </v>
      </c>
      <c r="N40" s="40" t="str">
        <f t="shared" si="10"/>
        <v xml:space="preserve"> </v>
      </c>
      <c r="O40" s="41" t="str">
        <f t="shared" si="5"/>
        <v xml:space="preserve"> </v>
      </c>
      <c r="P40" s="41" t="str">
        <f t="shared" si="11"/>
        <v xml:space="preserve"> </v>
      </c>
      <c r="Q40" s="40" t="str">
        <f t="shared" si="6"/>
        <v xml:space="preserve"> </v>
      </c>
      <c r="R40" s="40" t="str">
        <f t="shared" si="7"/>
        <v xml:space="preserve"> </v>
      </c>
      <c r="S40" s="36"/>
    </row>
    <row r="41" spans="1:19" ht="15" customHeight="1">
      <c r="A41" s="62">
        <v>35</v>
      </c>
      <c r="B41" s="23"/>
      <c r="C41" s="24"/>
      <c r="D41" s="18"/>
      <c r="E41" s="19"/>
      <c r="F41" s="20"/>
      <c r="G41" s="18"/>
      <c r="H41" s="65" t="str">
        <f t="shared" si="8"/>
        <v xml:space="preserve"> </v>
      </c>
      <c r="I41" s="49" t="str">
        <f t="shared" si="9"/>
        <v xml:space="preserve"> </v>
      </c>
      <c r="J41" s="29"/>
      <c r="K41" s="21"/>
      <c r="L41" s="43" t="str">
        <f>IF(D41=0," ",VLOOKUP(I41,Katsayı!$A$1:$B$161,2))</f>
        <v xml:space="preserve"> </v>
      </c>
      <c r="M41" s="50" t="str">
        <f t="shared" si="4"/>
        <v xml:space="preserve"> </v>
      </c>
      <c r="N41" s="40" t="str">
        <f t="shared" si="10"/>
        <v xml:space="preserve"> </v>
      </c>
      <c r="O41" s="41" t="str">
        <f t="shared" si="5"/>
        <v xml:space="preserve"> </v>
      </c>
      <c r="P41" s="41" t="str">
        <f t="shared" si="11"/>
        <v xml:space="preserve"> </v>
      </c>
      <c r="Q41" s="40" t="str">
        <f t="shared" si="6"/>
        <v xml:space="preserve"> </v>
      </c>
      <c r="R41" s="40" t="str">
        <f t="shared" si="7"/>
        <v xml:space="preserve"> </v>
      </c>
      <c r="S41" s="36"/>
    </row>
    <row r="42" spans="1:19" ht="15" customHeight="1">
      <c r="A42" s="62">
        <v>36</v>
      </c>
      <c r="B42" s="23"/>
      <c r="C42" s="24"/>
      <c r="D42" s="18"/>
      <c r="E42" s="19"/>
      <c r="F42" s="20"/>
      <c r="G42" s="18"/>
      <c r="H42" s="65" t="str">
        <f t="shared" si="8"/>
        <v xml:space="preserve"> </v>
      </c>
      <c r="I42" s="49" t="str">
        <f t="shared" si="9"/>
        <v xml:space="preserve"> </v>
      </c>
      <c r="J42" s="29"/>
      <c r="K42" s="21"/>
      <c r="L42" s="43" t="str">
        <f>IF(D42=0," ",VLOOKUP(I42,Katsayı!$A$1:$B$161,2))</f>
        <v xml:space="preserve"> </v>
      </c>
      <c r="M42" s="50" t="str">
        <f t="shared" si="4"/>
        <v xml:space="preserve"> </v>
      </c>
      <c r="N42" s="40" t="str">
        <f t="shared" si="10"/>
        <v xml:space="preserve"> </v>
      </c>
      <c r="O42" s="41" t="str">
        <f t="shared" si="5"/>
        <v xml:space="preserve"> </v>
      </c>
      <c r="P42" s="41" t="str">
        <f t="shared" si="11"/>
        <v xml:space="preserve"> </v>
      </c>
      <c r="Q42" s="40" t="str">
        <f t="shared" si="6"/>
        <v xml:space="preserve"> </v>
      </c>
      <c r="R42" s="40" t="str">
        <f t="shared" si="7"/>
        <v xml:space="preserve"> </v>
      </c>
      <c r="S42" s="36"/>
    </row>
    <row r="43" spans="1:19" ht="15" customHeight="1">
      <c r="A43" s="62">
        <v>37</v>
      </c>
      <c r="B43" s="23"/>
      <c r="C43" s="24"/>
      <c r="D43" s="18"/>
      <c r="E43" s="19"/>
      <c r="F43" s="20"/>
      <c r="G43" s="18"/>
      <c r="H43" s="65" t="str">
        <f t="shared" si="8"/>
        <v xml:space="preserve"> </v>
      </c>
      <c r="I43" s="49" t="str">
        <f t="shared" si="9"/>
        <v xml:space="preserve"> </v>
      </c>
      <c r="J43" s="29"/>
      <c r="K43" s="21"/>
      <c r="L43" s="43" t="str">
        <f>IF(D43=0," ",VLOOKUP(I43,Katsayı!$A$1:$B$161,2))</f>
        <v xml:space="preserve"> </v>
      </c>
      <c r="M43" s="50" t="str">
        <f t="shared" si="4"/>
        <v xml:space="preserve"> </v>
      </c>
      <c r="N43" s="40" t="str">
        <f t="shared" si="10"/>
        <v xml:space="preserve"> </v>
      </c>
      <c r="O43" s="41" t="str">
        <f t="shared" si="5"/>
        <v xml:space="preserve"> </v>
      </c>
      <c r="P43" s="41" t="str">
        <f t="shared" si="11"/>
        <v xml:space="preserve"> </v>
      </c>
      <c r="Q43" s="40" t="str">
        <f t="shared" si="6"/>
        <v xml:space="preserve"> </v>
      </c>
      <c r="R43" s="40" t="str">
        <f t="shared" si="7"/>
        <v xml:space="preserve"> </v>
      </c>
      <c r="S43" s="36"/>
    </row>
    <row r="44" spans="1:19" ht="15" customHeight="1">
      <c r="A44" s="62">
        <v>38</v>
      </c>
      <c r="B44" s="23"/>
      <c r="C44" s="24"/>
      <c r="D44" s="18"/>
      <c r="E44" s="19"/>
      <c r="F44" s="20"/>
      <c r="G44" s="18"/>
      <c r="H44" s="65" t="str">
        <f t="shared" si="8"/>
        <v xml:space="preserve"> </v>
      </c>
      <c r="I44" s="49" t="str">
        <f t="shared" si="9"/>
        <v xml:space="preserve"> </v>
      </c>
      <c r="J44" s="29"/>
      <c r="K44" s="21"/>
      <c r="L44" s="43" t="str">
        <f>IF(D44=0," ",VLOOKUP(I44,Katsayı!$A$1:$B$161,2))</f>
        <v xml:space="preserve"> </v>
      </c>
      <c r="M44" s="50" t="str">
        <f t="shared" si="4"/>
        <v xml:space="preserve"> </v>
      </c>
      <c r="N44" s="40" t="str">
        <f t="shared" si="10"/>
        <v xml:space="preserve"> </v>
      </c>
      <c r="O44" s="41" t="str">
        <f t="shared" si="5"/>
        <v xml:space="preserve"> </v>
      </c>
      <c r="P44" s="41" t="str">
        <f t="shared" si="11"/>
        <v xml:space="preserve"> </v>
      </c>
      <c r="Q44" s="40" t="str">
        <f t="shared" si="6"/>
        <v xml:space="preserve"> </v>
      </c>
      <c r="R44" s="40" t="str">
        <f t="shared" si="7"/>
        <v xml:space="preserve"> </v>
      </c>
      <c r="S44" s="36"/>
    </row>
    <row r="45" spans="1:19" ht="15" customHeight="1">
      <c r="A45" s="62">
        <v>39</v>
      </c>
      <c r="B45" s="23"/>
      <c r="C45" s="24"/>
      <c r="D45" s="18"/>
      <c r="E45" s="18"/>
      <c r="F45" s="22"/>
      <c r="G45" s="18"/>
      <c r="H45" s="65" t="str">
        <f t="shared" si="8"/>
        <v xml:space="preserve"> </v>
      </c>
      <c r="I45" s="49" t="str">
        <f t="shared" si="9"/>
        <v xml:space="preserve"> </v>
      </c>
      <c r="J45" s="30"/>
      <c r="K45" s="21"/>
      <c r="L45" s="43" t="str">
        <f>IF(D45=0," ",VLOOKUP(I45,Katsayı!$A$1:$B$161,2))</f>
        <v xml:space="preserve"> </v>
      </c>
      <c r="M45" s="50" t="str">
        <f t="shared" si="4"/>
        <v xml:space="preserve"> </v>
      </c>
      <c r="N45" s="40" t="str">
        <f t="shared" si="10"/>
        <v xml:space="preserve"> </v>
      </c>
      <c r="O45" s="40" t="str">
        <f t="shared" si="5"/>
        <v xml:space="preserve"> </v>
      </c>
      <c r="P45" s="40" t="str">
        <f t="shared" si="11"/>
        <v xml:space="preserve"> </v>
      </c>
      <c r="Q45" s="40" t="str">
        <f t="shared" si="6"/>
        <v xml:space="preserve"> </v>
      </c>
      <c r="R45" s="40" t="str">
        <f t="shared" si="7"/>
        <v xml:space="preserve"> </v>
      </c>
      <c r="S45" s="36"/>
    </row>
    <row r="46" spans="1:19" ht="15" customHeight="1">
      <c r="A46" s="62">
        <v>40</v>
      </c>
      <c r="B46" s="23"/>
      <c r="C46" s="24"/>
      <c r="D46" s="18"/>
      <c r="E46" s="18"/>
      <c r="F46" s="22"/>
      <c r="G46" s="18"/>
      <c r="H46" s="65" t="str">
        <f t="shared" si="8"/>
        <v xml:space="preserve"> </v>
      </c>
      <c r="I46" s="49" t="str">
        <f t="shared" si="9"/>
        <v xml:space="preserve"> </v>
      </c>
      <c r="J46" s="29"/>
      <c r="K46" s="21"/>
      <c r="L46" s="43" t="str">
        <f>IF(D46=0," ",VLOOKUP(I46,Katsayı!$A$1:$B$161,2))</f>
        <v xml:space="preserve"> </v>
      </c>
      <c r="M46" s="50" t="str">
        <f t="shared" si="4"/>
        <v xml:space="preserve"> </v>
      </c>
      <c r="N46" s="40" t="str">
        <f t="shared" si="10"/>
        <v xml:space="preserve"> </v>
      </c>
      <c r="O46" s="41" t="str">
        <f t="shared" si="5"/>
        <v xml:space="preserve"> </v>
      </c>
      <c r="P46" s="41" t="str">
        <f t="shared" si="11"/>
        <v xml:space="preserve"> </v>
      </c>
      <c r="Q46" s="40" t="str">
        <f t="shared" si="6"/>
        <v xml:space="preserve"> </v>
      </c>
      <c r="R46" s="40" t="str">
        <f t="shared" si="7"/>
        <v xml:space="preserve"> </v>
      </c>
      <c r="S46" s="36"/>
    </row>
    <row r="47" spans="1:19" ht="15" customHeight="1">
      <c r="A47" s="62">
        <v>41</v>
      </c>
      <c r="B47" s="23"/>
      <c r="C47" s="24"/>
      <c r="D47" s="18"/>
      <c r="E47" s="18"/>
      <c r="F47" s="22"/>
      <c r="G47" s="18"/>
      <c r="H47" s="65" t="str">
        <f t="shared" si="8"/>
        <v xml:space="preserve"> </v>
      </c>
      <c r="I47" s="49" t="str">
        <f t="shared" si="9"/>
        <v xml:space="preserve"> </v>
      </c>
      <c r="J47" s="29"/>
      <c r="K47" s="21"/>
      <c r="L47" s="43" t="str">
        <f>IF(D47=0," ",VLOOKUP(I47,Katsayı!$A$1:$B$161,2))</f>
        <v xml:space="preserve"> </v>
      </c>
      <c r="M47" s="50" t="str">
        <f t="shared" si="4"/>
        <v xml:space="preserve"> </v>
      </c>
      <c r="N47" s="40" t="str">
        <f t="shared" si="10"/>
        <v xml:space="preserve"> </v>
      </c>
      <c r="O47" s="41" t="str">
        <f t="shared" si="5"/>
        <v xml:space="preserve"> </v>
      </c>
      <c r="P47" s="41" t="str">
        <f t="shared" si="11"/>
        <v xml:space="preserve"> </v>
      </c>
      <c r="Q47" s="40" t="str">
        <f t="shared" si="6"/>
        <v xml:space="preserve"> </v>
      </c>
      <c r="R47" s="40" t="str">
        <f t="shared" si="7"/>
        <v xml:space="preserve"> </v>
      </c>
      <c r="S47" s="36"/>
    </row>
    <row r="48" spans="1:19" ht="15" customHeight="1">
      <c r="A48" s="62">
        <v>42</v>
      </c>
      <c r="B48" s="23"/>
      <c r="C48" s="24"/>
      <c r="D48" s="18"/>
      <c r="E48" s="18"/>
      <c r="F48" s="22"/>
      <c r="G48" s="18"/>
      <c r="H48" s="65" t="str">
        <f t="shared" si="8"/>
        <v xml:space="preserve"> </v>
      </c>
      <c r="I48" s="49" t="str">
        <f t="shared" si="9"/>
        <v xml:space="preserve"> </v>
      </c>
      <c r="J48" s="29"/>
      <c r="K48" s="21"/>
      <c r="L48" s="43" t="str">
        <f>IF(D48=0," ",VLOOKUP(I48,Katsayı!$A$1:$B$161,2))</f>
        <v xml:space="preserve"> </v>
      </c>
      <c r="M48" s="50" t="str">
        <f t="shared" si="4"/>
        <v xml:space="preserve"> </v>
      </c>
      <c r="N48" s="40" t="str">
        <f t="shared" si="10"/>
        <v xml:space="preserve"> </v>
      </c>
      <c r="O48" s="41" t="str">
        <f t="shared" si="5"/>
        <v xml:space="preserve"> </v>
      </c>
      <c r="P48" s="41" t="str">
        <f t="shared" si="11"/>
        <v xml:space="preserve"> </v>
      </c>
      <c r="Q48" s="40" t="str">
        <f t="shared" si="6"/>
        <v xml:space="preserve"> </v>
      </c>
      <c r="R48" s="40" t="str">
        <f t="shared" si="7"/>
        <v xml:space="preserve"> </v>
      </c>
      <c r="S48" s="36"/>
    </row>
    <row r="49" spans="1:19" ht="15" customHeight="1">
      <c r="A49" s="62">
        <v>43</v>
      </c>
      <c r="B49" s="23"/>
      <c r="C49" s="24"/>
      <c r="D49" s="18"/>
      <c r="E49" s="18"/>
      <c r="F49" s="22"/>
      <c r="G49" s="18"/>
      <c r="H49" s="65" t="str">
        <f t="shared" si="8"/>
        <v xml:space="preserve"> </v>
      </c>
      <c r="I49" s="49" t="str">
        <f t="shared" si="9"/>
        <v xml:space="preserve"> </v>
      </c>
      <c r="J49" s="29"/>
      <c r="K49" s="21"/>
      <c r="L49" s="43" t="str">
        <f>IF(D49=0," ",VLOOKUP(I49,Katsayı!$A$1:$B$161,2))</f>
        <v xml:space="preserve"> </v>
      </c>
      <c r="M49" s="50" t="str">
        <f t="shared" si="4"/>
        <v xml:space="preserve"> </v>
      </c>
      <c r="N49" s="40" t="str">
        <f t="shared" si="10"/>
        <v xml:space="preserve"> </v>
      </c>
      <c r="O49" s="41" t="str">
        <f t="shared" si="5"/>
        <v xml:space="preserve"> </v>
      </c>
      <c r="P49" s="41" t="str">
        <f t="shared" si="11"/>
        <v xml:space="preserve"> </v>
      </c>
      <c r="Q49" s="40" t="str">
        <f t="shared" si="6"/>
        <v xml:space="preserve"> </v>
      </c>
      <c r="R49" s="40" t="str">
        <f t="shared" si="7"/>
        <v xml:space="preserve"> </v>
      </c>
      <c r="S49" s="36"/>
    </row>
    <row r="50" spans="1:19" ht="15" customHeight="1">
      <c r="A50" s="62">
        <v>44</v>
      </c>
      <c r="B50" s="23"/>
      <c r="C50" s="24"/>
      <c r="D50" s="18"/>
      <c r="E50" s="18"/>
      <c r="F50" s="22"/>
      <c r="G50" s="18"/>
      <c r="H50" s="65" t="str">
        <f t="shared" si="8"/>
        <v xml:space="preserve"> </v>
      </c>
      <c r="I50" s="49" t="str">
        <f t="shared" si="9"/>
        <v xml:space="preserve"> </v>
      </c>
      <c r="J50" s="29"/>
      <c r="K50" s="21"/>
      <c r="L50" s="43" t="str">
        <f>IF(D50=0," ",VLOOKUP(I50,Katsayı!$A$1:$B$161,2))</f>
        <v xml:space="preserve"> </v>
      </c>
      <c r="M50" s="50" t="str">
        <f t="shared" si="4"/>
        <v xml:space="preserve"> </v>
      </c>
      <c r="N50" s="40" t="str">
        <f t="shared" si="10"/>
        <v xml:space="preserve"> </v>
      </c>
      <c r="O50" s="41" t="str">
        <f t="shared" si="5"/>
        <v xml:space="preserve"> </v>
      </c>
      <c r="P50" s="41" t="str">
        <f t="shared" si="11"/>
        <v xml:space="preserve"> </v>
      </c>
      <c r="Q50" s="40" t="str">
        <f t="shared" si="6"/>
        <v xml:space="preserve"> </v>
      </c>
      <c r="R50" s="40" t="str">
        <f t="shared" si="7"/>
        <v xml:space="preserve"> </v>
      </c>
      <c r="S50" s="36"/>
    </row>
    <row r="51" spans="1:19" ht="15" customHeight="1">
      <c r="A51" s="62">
        <v>45</v>
      </c>
      <c r="B51" s="23"/>
      <c r="C51" s="24"/>
      <c r="D51" s="18"/>
      <c r="E51" s="19"/>
      <c r="F51" s="20"/>
      <c r="G51" s="18"/>
      <c r="H51" s="65" t="str">
        <f t="shared" si="8"/>
        <v xml:space="preserve"> </v>
      </c>
      <c r="I51" s="49" t="str">
        <f t="shared" si="9"/>
        <v xml:space="preserve"> </v>
      </c>
      <c r="J51" s="29"/>
      <c r="K51" s="21"/>
      <c r="L51" s="43" t="str">
        <f>IF(D51=0," ",VLOOKUP(I51,Katsayı!$A$1:$B$161,2))</f>
        <v xml:space="preserve"> </v>
      </c>
      <c r="M51" s="50" t="str">
        <f t="shared" si="4"/>
        <v xml:space="preserve"> </v>
      </c>
      <c r="N51" s="40" t="str">
        <f t="shared" si="10"/>
        <v xml:space="preserve"> </v>
      </c>
      <c r="O51" s="41" t="str">
        <f t="shared" si="5"/>
        <v xml:space="preserve"> </v>
      </c>
      <c r="P51" s="41" t="str">
        <f t="shared" si="11"/>
        <v xml:space="preserve"> </v>
      </c>
      <c r="Q51" s="40" t="str">
        <f t="shared" si="6"/>
        <v xml:space="preserve"> </v>
      </c>
      <c r="R51" s="40" t="str">
        <f t="shared" si="7"/>
        <v xml:space="preserve"> </v>
      </c>
      <c r="S51" s="36"/>
    </row>
    <row r="52" spans="1:19" ht="15" customHeight="1">
      <c r="A52" s="62">
        <v>46</v>
      </c>
      <c r="B52" s="23"/>
      <c r="C52" s="24"/>
      <c r="D52" s="18"/>
      <c r="E52" s="19"/>
      <c r="F52" s="20"/>
      <c r="G52" s="18"/>
      <c r="H52" s="65" t="str">
        <f t="shared" si="8"/>
        <v xml:space="preserve"> </v>
      </c>
      <c r="I52" s="49" t="str">
        <f t="shared" si="9"/>
        <v xml:space="preserve"> </v>
      </c>
      <c r="J52" s="29"/>
      <c r="K52" s="21"/>
      <c r="L52" s="43" t="str">
        <f>IF(D52=0," ",VLOOKUP(I52,Katsayı!$A$1:$B$161,2))</f>
        <v xml:space="preserve"> </v>
      </c>
      <c r="M52" s="50" t="str">
        <f t="shared" si="4"/>
        <v xml:space="preserve"> </v>
      </c>
      <c r="N52" s="40" t="str">
        <f t="shared" si="10"/>
        <v xml:space="preserve"> </v>
      </c>
      <c r="O52" s="41" t="str">
        <f t="shared" si="5"/>
        <v xml:space="preserve"> </v>
      </c>
      <c r="P52" s="41" t="str">
        <f t="shared" si="11"/>
        <v xml:space="preserve"> </v>
      </c>
      <c r="Q52" s="40" t="str">
        <f t="shared" si="6"/>
        <v xml:space="preserve"> </v>
      </c>
      <c r="R52" s="40" t="str">
        <f t="shared" si="7"/>
        <v xml:space="preserve"> </v>
      </c>
      <c r="S52" s="36"/>
    </row>
    <row r="53" spans="1:19" ht="15" customHeight="1">
      <c r="A53" s="62">
        <v>47</v>
      </c>
      <c r="B53" s="23"/>
      <c r="C53" s="24"/>
      <c r="D53" s="18"/>
      <c r="E53" s="19"/>
      <c r="F53" s="20"/>
      <c r="G53" s="18"/>
      <c r="H53" s="65" t="str">
        <f t="shared" si="8"/>
        <v xml:space="preserve"> </v>
      </c>
      <c r="I53" s="49" t="str">
        <f t="shared" si="9"/>
        <v xml:space="preserve"> </v>
      </c>
      <c r="J53" s="29"/>
      <c r="K53" s="21"/>
      <c r="L53" s="43" t="str">
        <f>IF(D53=0," ",VLOOKUP(I53,Katsayı!$A$1:$B$161,2))</f>
        <v xml:space="preserve"> </v>
      </c>
      <c r="M53" s="50" t="str">
        <f t="shared" si="4"/>
        <v xml:space="preserve"> </v>
      </c>
      <c r="N53" s="40" t="str">
        <f t="shared" si="10"/>
        <v xml:space="preserve"> </v>
      </c>
      <c r="O53" s="41" t="str">
        <f t="shared" si="5"/>
        <v xml:space="preserve"> </v>
      </c>
      <c r="P53" s="41" t="str">
        <f t="shared" si="11"/>
        <v xml:space="preserve"> </v>
      </c>
      <c r="Q53" s="40" t="str">
        <f t="shared" si="6"/>
        <v xml:space="preserve"> </v>
      </c>
      <c r="R53" s="40" t="str">
        <f t="shared" si="7"/>
        <v xml:space="preserve"> </v>
      </c>
      <c r="S53" s="36"/>
    </row>
    <row r="54" spans="1:19" ht="15" customHeight="1">
      <c r="A54" s="62">
        <v>48</v>
      </c>
      <c r="B54" s="23"/>
      <c r="C54" s="24"/>
      <c r="D54" s="18"/>
      <c r="E54" s="19"/>
      <c r="F54" s="20"/>
      <c r="G54" s="18"/>
      <c r="H54" s="65" t="str">
        <f t="shared" si="8"/>
        <v xml:space="preserve"> </v>
      </c>
      <c r="I54" s="49" t="str">
        <f t="shared" si="9"/>
        <v xml:space="preserve"> </v>
      </c>
      <c r="J54" s="29"/>
      <c r="K54" s="21"/>
      <c r="L54" s="43" t="str">
        <f>IF(D54=0," ",VLOOKUP(I54,Katsayı!$A$1:$B$161,2))</f>
        <v xml:space="preserve"> </v>
      </c>
      <c r="M54" s="50" t="str">
        <f t="shared" si="4"/>
        <v xml:space="preserve"> </v>
      </c>
      <c r="N54" s="40" t="str">
        <f t="shared" si="10"/>
        <v xml:space="preserve"> </v>
      </c>
      <c r="O54" s="41" t="str">
        <f t="shared" si="5"/>
        <v xml:space="preserve"> </v>
      </c>
      <c r="P54" s="41" t="str">
        <f t="shared" si="11"/>
        <v xml:space="preserve"> </v>
      </c>
      <c r="Q54" s="40" t="str">
        <f t="shared" si="6"/>
        <v xml:space="preserve"> </v>
      </c>
      <c r="R54" s="40" t="str">
        <f t="shared" si="7"/>
        <v xml:space="preserve"> </v>
      </c>
      <c r="S54" s="36"/>
    </row>
    <row r="55" spans="1:19" ht="15" customHeight="1">
      <c r="A55" s="62">
        <v>49</v>
      </c>
      <c r="B55" s="23"/>
      <c r="C55" s="24"/>
      <c r="D55" s="18"/>
      <c r="E55" s="19"/>
      <c r="F55" s="20"/>
      <c r="G55" s="18"/>
      <c r="H55" s="65" t="str">
        <f t="shared" si="8"/>
        <v xml:space="preserve"> </v>
      </c>
      <c r="I55" s="49" t="str">
        <f t="shared" si="9"/>
        <v xml:space="preserve"> </v>
      </c>
      <c r="J55" s="29"/>
      <c r="K55" s="21"/>
      <c r="L55" s="43" t="str">
        <f>IF(D55=0," ",VLOOKUP(I55,Katsayı!$A$1:$B$161,2))</f>
        <v xml:space="preserve"> </v>
      </c>
      <c r="M55" s="50" t="str">
        <f t="shared" si="4"/>
        <v xml:space="preserve"> </v>
      </c>
      <c r="N55" s="40" t="str">
        <f t="shared" si="10"/>
        <v xml:space="preserve"> </v>
      </c>
      <c r="O55" s="41" t="str">
        <f t="shared" si="5"/>
        <v xml:space="preserve"> </v>
      </c>
      <c r="P55" s="41" t="str">
        <f t="shared" si="11"/>
        <v xml:space="preserve"> </v>
      </c>
      <c r="Q55" s="40" t="str">
        <f t="shared" si="6"/>
        <v xml:space="preserve"> </v>
      </c>
      <c r="R55" s="40" t="str">
        <f t="shared" si="7"/>
        <v xml:space="preserve"> </v>
      </c>
      <c r="S55" s="36"/>
    </row>
    <row r="56" spans="1:19" ht="15" customHeight="1">
      <c r="A56" s="62">
        <v>50</v>
      </c>
      <c r="B56" s="23"/>
      <c r="C56" s="24"/>
      <c r="D56" s="18"/>
      <c r="E56" s="19"/>
      <c r="F56" s="20"/>
      <c r="G56" s="18"/>
      <c r="H56" s="65" t="str">
        <f t="shared" si="8"/>
        <v xml:space="preserve"> </v>
      </c>
      <c r="I56" s="49" t="str">
        <f t="shared" si="9"/>
        <v xml:space="preserve"> </v>
      </c>
      <c r="J56" s="29"/>
      <c r="K56" s="21"/>
      <c r="L56" s="43" t="str">
        <f>IF(D56=0," ",VLOOKUP(I56,Katsayı!$A$1:$B$161,2))</f>
        <v xml:space="preserve"> </v>
      </c>
      <c r="M56" s="50" t="str">
        <f t="shared" si="4"/>
        <v xml:space="preserve"> </v>
      </c>
      <c r="N56" s="40" t="str">
        <f t="shared" si="10"/>
        <v xml:space="preserve"> </v>
      </c>
      <c r="O56" s="41" t="str">
        <f t="shared" si="5"/>
        <v xml:space="preserve"> </v>
      </c>
      <c r="P56" s="41" t="str">
        <f t="shared" si="11"/>
        <v xml:space="preserve"> </v>
      </c>
      <c r="Q56" s="40" t="str">
        <f t="shared" si="6"/>
        <v xml:space="preserve"> </v>
      </c>
      <c r="R56" s="40" t="str">
        <f t="shared" si="7"/>
        <v xml:space="preserve"> </v>
      </c>
      <c r="S56" s="36"/>
    </row>
    <row r="57" spans="1:19" ht="15" customHeight="1">
      <c r="A57" s="62">
        <v>51</v>
      </c>
      <c r="B57" s="23"/>
      <c r="C57" s="24"/>
      <c r="D57" s="18"/>
      <c r="E57" s="19"/>
      <c r="F57" s="20"/>
      <c r="G57" s="18"/>
      <c r="H57" s="65" t="str">
        <f t="shared" si="8"/>
        <v xml:space="preserve"> </v>
      </c>
      <c r="I57" s="49" t="str">
        <f t="shared" si="9"/>
        <v xml:space="preserve"> </v>
      </c>
      <c r="J57" s="29"/>
      <c r="K57" s="21"/>
      <c r="L57" s="43" t="str">
        <f>IF(D57=0," ",VLOOKUP(I57,Katsayı!$A$1:$B$161,2))</f>
        <v xml:space="preserve"> </v>
      </c>
      <c r="M57" s="50" t="str">
        <f t="shared" si="4"/>
        <v xml:space="preserve"> </v>
      </c>
      <c r="N57" s="40" t="str">
        <f t="shared" si="10"/>
        <v xml:space="preserve"> </v>
      </c>
      <c r="O57" s="41" t="str">
        <f t="shared" si="5"/>
        <v xml:space="preserve"> </v>
      </c>
      <c r="P57" s="41" t="str">
        <f t="shared" si="11"/>
        <v xml:space="preserve"> </v>
      </c>
      <c r="Q57" s="40" t="str">
        <f t="shared" si="6"/>
        <v xml:space="preserve"> </v>
      </c>
      <c r="R57" s="40" t="str">
        <f t="shared" si="7"/>
        <v xml:space="preserve"> </v>
      </c>
      <c r="S57" s="36"/>
    </row>
    <row r="58" spans="1:19" ht="15" customHeight="1">
      <c r="A58" s="62">
        <v>52</v>
      </c>
      <c r="B58" s="23"/>
      <c r="C58" s="24"/>
      <c r="D58" s="18"/>
      <c r="E58" s="19"/>
      <c r="F58" s="20"/>
      <c r="G58" s="18"/>
      <c r="H58" s="65" t="str">
        <f t="shared" si="8"/>
        <v xml:space="preserve"> </v>
      </c>
      <c r="I58" s="49" t="str">
        <f t="shared" si="9"/>
        <v xml:space="preserve"> </v>
      </c>
      <c r="J58" s="29"/>
      <c r="K58" s="21"/>
      <c r="L58" s="43" t="str">
        <f>IF(D58=0," ",VLOOKUP(I58,Katsayı!$A$1:$B$161,2))</f>
        <v xml:space="preserve"> </v>
      </c>
      <c r="M58" s="50" t="str">
        <f t="shared" si="4"/>
        <v xml:space="preserve"> </v>
      </c>
      <c r="N58" s="40" t="str">
        <f t="shared" si="10"/>
        <v xml:space="preserve"> </v>
      </c>
      <c r="O58" s="41" t="str">
        <f t="shared" si="5"/>
        <v xml:space="preserve"> </v>
      </c>
      <c r="P58" s="41" t="str">
        <f t="shared" si="11"/>
        <v xml:space="preserve"> </v>
      </c>
      <c r="Q58" s="40" t="str">
        <f t="shared" si="6"/>
        <v xml:space="preserve"> </v>
      </c>
      <c r="R58" s="40" t="str">
        <f t="shared" si="7"/>
        <v xml:space="preserve"> </v>
      </c>
      <c r="S58" s="36"/>
    </row>
    <row r="59" spans="1:19" ht="15" customHeight="1">
      <c r="A59" s="62">
        <v>53</v>
      </c>
      <c r="B59" s="23"/>
      <c r="C59" s="24"/>
      <c r="D59" s="18"/>
      <c r="E59" s="19"/>
      <c r="F59" s="20"/>
      <c r="G59" s="18"/>
      <c r="H59" s="65" t="str">
        <f t="shared" si="8"/>
        <v xml:space="preserve"> </v>
      </c>
      <c r="I59" s="49" t="str">
        <f t="shared" si="9"/>
        <v xml:space="preserve"> </v>
      </c>
      <c r="J59" s="29"/>
      <c r="K59" s="21"/>
      <c r="L59" s="43" t="str">
        <f>IF(D59=0," ",VLOOKUP(I59,Katsayı!$A$1:$B$161,2))</f>
        <v xml:space="preserve"> </v>
      </c>
      <c r="M59" s="50" t="str">
        <f t="shared" si="4"/>
        <v xml:space="preserve"> </v>
      </c>
      <c r="N59" s="40" t="str">
        <f t="shared" si="10"/>
        <v xml:space="preserve"> </v>
      </c>
      <c r="O59" s="41" t="str">
        <f t="shared" si="5"/>
        <v xml:space="preserve"> </v>
      </c>
      <c r="P59" s="41" t="str">
        <f t="shared" si="11"/>
        <v xml:space="preserve"> </v>
      </c>
      <c r="Q59" s="40" t="str">
        <f t="shared" si="6"/>
        <v xml:space="preserve"> </v>
      </c>
      <c r="R59" s="40" t="str">
        <f t="shared" si="7"/>
        <v xml:space="preserve"> </v>
      </c>
      <c r="S59" s="36"/>
    </row>
    <row r="60" spans="1:19" ht="15" customHeight="1">
      <c r="A60" s="62">
        <v>54</v>
      </c>
      <c r="B60" s="23"/>
      <c r="C60" s="24"/>
      <c r="D60" s="18"/>
      <c r="E60" s="19"/>
      <c r="F60" s="20"/>
      <c r="G60" s="18"/>
      <c r="H60" s="65" t="str">
        <f t="shared" si="8"/>
        <v xml:space="preserve"> </v>
      </c>
      <c r="I60" s="49" t="str">
        <f t="shared" si="9"/>
        <v xml:space="preserve"> </v>
      </c>
      <c r="J60" s="29"/>
      <c r="K60" s="21"/>
      <c r="L60" s="43" t="str">
        <f>IF(D60=0," ",VLOOKUP(I60,Katsayı!$A$1:$B$161,2))</f>
        <v xml:space="preserve"> </v>
      </c>
      <c r="M60" s="50" t="str">
        <f t="shared" si="4"/>
        <v xml:space="preserve"> </v>
      </c>
      <c r="N60" s="40" t="str">
        <f t="shared" si="10"/>
        <v xml:space="preserve"> </v>
      </c>
      <c r="O60" s="41" t="str">
        <f t="shared" si="5"/>
        <v xml:space="preserve"> </v>
      </c>
      <c r="P60" s="41" t="str">
        <f t="shared" si="11"/>
        <v xml:space="preserve"> </v>
      </c>
      <c r="Q60" s="40" t="str">
        <f t="shared" si="6"/>
        <v xml:space="preserve"> </v>
      </c>
      <c r="R60" s="40" t="str">
        <f t="shared" si="7"/>
        <v xml:space="preserve"> </v>
      </c>
      <c r="S60" s="36"/>
    </row>
    <row r="61" spans="1:19" ht="15" customHeight="1">
      <c r="A61" s="62">
        <v>55</v>
      </c>
      <c r="B61" s="23"/>
      <c r="C61" s="24"/>
      <c r="D61" s="18"/>
      <c r="E61" s="19"/>
      <c r="F61" s="20"/>
      <c r="G61" s="18"/>
      <c r="H61" s="65" t="str">
        <f t="shared" si="8"/>
        <v xml:space="preserve"> </v>
      </c>
      <c r="I61" s="49" t="str">
        <f t="shared" si="9"/>
        <v xml:space="preserve"> </v>
      </c>
      <c r="J61" s="29"/>
      <c r="K61" s="21"/>
      <c r="L61" s="43" t="str">
        <f>IF(D61=0," ",VLOOKUP(I61,Katsayı!$A$1:$B$161,2))</f>
        <v xml:space="preserve"> </v>
      </c>
      <c r="M61" s="50" t="str">
        <f t="shared" si="4"/>
        <v xml:space="preserve"> </v>
      </c>
      <c r="N61" s="40" t="str">
        <f t="shared" si="10"/>
        <v xml:space="preserve"> </v>
      </c>
      <c r="O61" s="41" t="str">
        <f t="shared" si="5"/>
        <v xml:space="preserve"> </v>
      </c>
      <c r="P61" s="41" t="str">
        <f t="shared" si="11"/>
        <v xml:space="preserve"> </v>
      </c>
      <c r="Q61" s="40" t="str">
        <f t="shared" si="6"/>
        <v xml:space="preserve"> </v>
      </c>
      <c r="R61" s="40" t="str">
        <f t="shared" si="7"/>
        <v xml:space="preserve"> </v>
      </c>
      <c r="S61" s="36"/>
    </row>
    <row r="62" spans="1:19" ht="15" customHeight="1">
      <c r="A62" s="62">
        <v>56</v>
      </c>
      <c r="B62" s="23"/>
      <c r="C62" s="24"/>
      <c r="D62" s="18"/>
      <c r="E62" s="19"/>
      <c r="F62" s="20"/>
      <c r="G62" s="18"/>
      <c r="H62" s="65" t="str">
        <f t="shared" si="8"/>
        <v xml:space="preserve"> </v>
      </c>
      <c r="I62" s="49" t="str">
        <f t="shared" si="9"/>
        <v xml:space="preserve"> </v>
      </c>
      <c r="J62" s="29"/>
      <c r="K62" s="21"/>
      <c r="L62" s="43" t="str">
        <f>IF(D62=0," ",VLOOKUP(I62,Katsayı!$A$1:$B$161,2))</f>
        <v xml:space="preserve"> </v>
      </c>
      <c r="M62" s="50" t="str">
        <f t="shared" si="4"/>
        <v xml:space="preserve"> </v>
      </c>
      <c r="N62" s="40" t="str">
        <f t="shared" si="10"/>
        <v xml:space="preserve"> </v>
      </c>
      <c r="O62" s="41" t="str">
        <f t="shared" si="5"/>
        <v xml:space="preserve"> </v>
      </c>
      <c r="P62" s="41" t="str">
        <f t="shared" si="11"/>
        <v xml:space="preserve"> </v>
      </c>
      <c r="Q62" s="40" t="str">
        <f t="shared" si="6"/>
        <v xml:space="preserve"> </v>
      </c>
      <c r="R62" s="40" t="str">
        <f t="shared" si="7"/>
        <v xml:space="preserve"> </v>
      </c>
      <c r="S62" s="36"/>
    </row>
    <row r="63" spans="1:19" ht="15" customHeight="1">
      <c r="A63" s="62">
        <v>57</v>
      </c>
      <c r="B63" s="23"/>
      <c r="C63" s="24"/>
      <c r="D63" s="18"/>
      <c r="E63" s="19"/>
      <c r="F63" s="20"/>
      <c r="G63" s="18"/>
      <c r="H63" s="65" t="str">
        <f t="shared" si="8"/>
        <v xml:space="preserve"> </v>
      </c>
      <c r="I63" s="49" t="str">
        <f t="shared" si="9"/>
        <v xml:space="preserve"> </v>
      </c>
      <c r="J63" s="29"/>
      <c r="K63" s="21"/>
      <c r="L63" s="43" t="str">
        <f>IF(D63=0," ",VLOOKUP(I63,Katsayı!$A$1:$B$161,2))</f>
        <v xml:space="preserve"> </v>
      </c>
      <c r="M63" s="50" t="str">
        <f t="shared" si="4"/>
        <v xml:space="preserve"> </v>
      </c>
      <c r="N63" s="40" t="str">
        <f t="shared" si="10"/>
        <v xml:space="preserve"> </v>
      </c>
      <c r="O63" s="41" t="str">
        <f t="shared" si="5"/>
        <v xml:space="preserve"> </v>
      </c>
      <c r="P63" s="41" t="str">
        <f t="shared" si="11"/>
        <v xml:space="preserve"> </v>
      </c>
      <c r="Q63" s="40" t="str">
        <f t="shared" si="6"/>
        <v xml:space="preserve"> </v>
      </c>
      <c r="R63" s="40" t="str">
        <f t="shared" si="7"/>
        <v xml:space="preserve"> </v>
      </c>
      <c r="S63" s="36"/>
    </row>
    <row r="64" spans="1:19" ht="15" customHeight="1">
      <c r="A64" s="62">
        <v>58</v>
      </c>
      <c r="B64" s="23"/>
      <c r="C64" s="24"/>
      <c r="D64" s="18"/>
      <c r="E64" s="19"/>
      <c r="F64" s="20"/>
      <c r="G64" s="18"/>
      <c r="H64" s="65" t="str">
        <f t="shared" si="8"/>
        <v xml:space="preserve"> </v>
      </c>
      <c r="I64" s="49" t="str">
        <f t="shared" si="9"/>
        <v xml:space="preserve"> </v>
      </c>
      <c r="J64" s="29"/>
      <c r="K64" s="21"/>
      <c r="L64" s="43" t="str">
        <f>IF(D64=0," ",VLOOKUP(I64,Katsayı!$A$1:$B$161,2))</f>
        <v xml:space="preserve"> </v>
      </c>
      <c r="M64" s="50" t="str">
        <f t="shared" si="4"/>
        <v xml:space="preserve"> </v>
      </c>
      <c r="N64" s="40" t="str">
        <f t="shared" si="10"/>
        <v xml:space="preserve"> </v>
      </c>
      <c r="O64" s="41" t="str">
        <f t="shared" si="5"/>
        <v xml:space="preserve"> </v>
      </c>
      <c r="P64" s="41" t="str">
        <f t="shared" si="11"/>
        <v xml:space="preserve"> </v>
      </c>
      <c r="Q64" s="40" t="str">
        <f t="shared" si="6"/>
        <v xml:space="preserve"> </v>
      </c>
      <c r="R64" s="40" t="str">
        <f t="shared" si="7"/>
        <v xml:space="preserve"> </v>
      </c>
      <c r="S64" s="36"/>
    </row>
    <row r="65" spans="1:19" ht="15" customHeight="1">
      <c r="A65" s="62">
        <v>59</v>
      </c>
      <c r="B65" s="23"/>
      <c r="C65" s="24"/>
      <c r="D65" s="18"/>
      <c r="E65" s="19"/>
      <c r="F65" s="20"/>
      <c r="G65" s="18"/>
      <c r="H65" s="65" t="str">
        <f t="shared" si="8"/>
        <v xml:space="preserve"> </v>
      </c>
      <c r="I65" s="49" t="str">
        <f t="shared" si="9"/>
        <v xml:space="preserve"> </v>
      </c>
      <c r="J65" s="29"/>
      <c r="K65" s="21"/>
      <c r="L65" s="43" t="str">
        <f>IF(D65=0," ",VLOOKUP(I65,Katsayı!$A$1:$B$161,2))</f>
        <v xml:space="preserve"> </v>
      </c>
      <c r="M65" s="50" t="str">
        <f t="shared" si="4"/>
        <v xml:space="preserve"> </v>
      </c>
      <c r="N65" s="40" t="str">
        <f t="shared" si="10"/>
        <v xml:space="preserve"> </v>
      </c>
      <c r="O65" s="41" t="str">
        <f t="shared" si="5"/>
        <v xml:space="preserve"> </v>
      </c>
      <c r="P65" s="41" t="str">
        <f t="shared" si="11"/>
        <v xml:space="preserve"> </v>
      </c>
      <c r="Q65" s="40" t="str">
        <f t="shared" si="6"/>
        <v xml:space="preserve"> </v>
      </c>
      <c r="R65" s="40" t="str">
        <f t="shared" si="7"/>
        <v xml:space="preserve"> </v>
      </c>
      <c r="S65" s="36"/>
    </row>
    <row r="66" spans="1:19" ht="15" customHeight="1">
      <c r="A66" s="62">
        <v>60</v>
      </c>
      <c r="B66" s="23"/>
      <c r="C66" s="24"/>
      <c r="D66" s="18"/>
      <c r="E66" s="19"/>
      <c r="F66" s="20"/>
      <c r="G66" s="18"/>
      <c r="H66" s="65" t="str">
        <f t="shared" si="8"/>
        <v xml:space="preserve"> </v>
      </c>
      <c r="I66" s="49" t="str">
        <f t="shared" si="9"/>
        <v xml:space="preserve"> </v>
      </c>
      <c r="J66" s="29"/>
      <c r="K66" s="21"/>
      <c r="L66" s="43" t="str">
        <f>IF(D66=0," ",VLOOKUP(I66,Katsayı!$A$1:$B$161,2))</f>
        <v xml:space="preserve"> </v>
      </c>
      <c r="M66" s="50" t="str">
        <f t="shared" si="4"/>
        <v xml:space="preserve"> </v>
      </c>
      <c r="N66" s="40" t="str">
        <f t="shared" si="10"/>
        <v xml:space="preserve"> </v>
      </c>
      <c r="O66" s="41" t="str">
        <f t="shared" si="5"/>
        <v xml:space="preserve"> </v>
      </c>
      <c r="P66" s="41" t="str">
        <f t="shared" si="11"/>
        <v xml:space="preserve"> </v>
      </c>
      <c r="Q66" s="40" t="str">
        <f t="shared" si="6"/>
        <v xml:space="preserve"> </v>
      </c>
      <c r="R66" s="40" t="str">
        <f t="shared" si="7"/>
        <v xml:space="preserve"> </v>
      </c>
      <c r="S66" s="36"/>
    </row>
    <row r="67" spans="1:19" ht="15" customHeight="1">
      <c r="A67" s="62">
        <v>61</v>
      </c>
      <c r="B67" s="23"/>
      <c r="C67" s="24"/>
      <c r="D67" s="18"/>
      <c r="E67" s="19"/>
      <c r="F67" s="20"/>
      <c r="G67" s="18"/>
      <c r="H67" s="65" t="str">
        <f t="shared" si="8"/>
        <v xml:space="preserve"> </v>
      </c>
      <c r="I67" s="49" t="str">
        <f t="shared" si="9"/>
        <v xml:space="preserve"> </v>
      </c>
      <c r="J67" s="29"/>
      <c r="K67" s="21"/>
      <c r="L67" s="43" t="str">
        <f>IF(D67=0," ",VLOOKUP(I67,Katsayı!$A$1:$B$161,2))</f>
        <v xml:space="preserve"> </v>
      </c>
      <c r="M67" s="50" t="str">
        <f t="shared" si="4"/>
        <v xml:space="preserve"> </v>
      </c>
      <c r="N67" s="40" t="str">
        <f t="shared" si="10"/>
        <v xml:space="preserve"> </v>
      </c>
      <c r="O67" s="41" t="str">
        <f t="shared" si="5"/>
        <v xml:space="preserve"> </v>
      </c>
      <c r="P67" s="41" t="str">
        <f t="shared" si="11"/>
        <v xml:space="preserve"> </v>
      </c>
      <c r="Q67" s="40" t="str">
        <f t="shared" si="6"/>
        <v xml:space="preserve"> </v>
      </c>
      <c r="R67" s="40" t="str">
        <f t="shared" si="7"/>
        <v xml:space="preserve"> </v>
      </c>
      <c r="S67" s="36"/>
    </row>
    <row r="68" spans="1:19" ht="15" customHeight="1">
      <c r="A68" s="62">
        <v>62</v>
      </c>
      <c r="B68" s="23"/>
      <c r="C68" s="24"/>
      <c r="D68" s="18"/>
      <c r="E68" s="18"/>
      <c r="F68" s="22"/>
      <c r="G68" s="18"/>
      <c r="H68" s="65" t="str">
        <f t="shared" si="8"/>
        <v xml:space="preserve"> </v>
      </c>
      <c r="I68" s="49" t="str">
        <f t="shared" si="9"/>
        <v xml:space="preserve"> </v>
      </c>
      <c r="J68" s="29"/>
      <c r="K68" s="21"/>
      <c r="L68" s="43" t="str">
        <f>IF(D68=0," ",VLOOKUP(I68,Katsayı!$A$1:$B$161,2))</f>
        <v xml:space="preserve"> </v>
      </c>
      <c r="M68" s="50" t="str">
        <f t="shared" si="4"/>
        <v xml:space="preserve"> </v>
      </c>
      <c r="N68" s="40" t="str">
        <f t="shared" si="10"/>
        <v xml:space="preserve"> </v>
      </c>
      <c r="O68" s="41" t="str">
        <f t="shared" si="5"/>
        <v xml:space="preserve"> </v>
      </c>
      <c r="P68" s="41" t="str">
        <f t="shared" si="11"/>
        <v xml:space="preserve"> </v>
      </c>
      <c r="Q68" s="40" t="str">
        <f t="shared" si="6"/>
        <v xml:space="preserve"> </v>
      </c>
      <c r="R68" s="40" t="str">
        <f t="shared" si="7"/>
        <v xml:space="preserve"> </v>
      </c>
      <c r="S68" s="36"/>
    </row>
    <row r="69" spans="1:19" ht="15" customHeight="1">
      <c r="A69" s="62">
        <v>63</v>
      </c>
      <c r="B69" s="23"/>
      <c r="C69" s="24"/>
      <c r="D69" s="18"/>
      <c r="E69" s="18"/>
      <c r="F69" s="22"/>
      <c r="G69" s="18"/>
      <c r="H69" s="65" t="str">
        <f t="shared" si="8"/>
        <v xml:space="preserve"> </v>
      </c>
      <c r="I69" s="49" t="str">
        <f t="shared" si="9"/>
        <v xml:space="preserve"> </v>
      </c>
      <c r="J69" s="29"/>
      <c r="K69" s="21"/>
      <c r="L69" s="43" t="str">
        <f>IF(D69=0," ",VLOOKUP(I69,Katsayı!$A$1:$B$161,2))</f>
        <v xml:space="preserve"> </v>
      </c>
      <c r="M69" s="50" t="str">
        <f t="shared" si="4"/>
        <v xml:space="preserve"> </v>
      </c>
      <c r="N69" s="40" t="str">
        <f t="shared" si="10"/>
        <v xml:space="preserve"> </v>
      </c>
      <c r="O69" s="41" t="str">
        <f t="shared" si="5"/>
        <v xml:space="preserve"> </v>
      </c>
      <c r="P69" s="41" t="str">
        <f t="shared" si="11"/>
        <v xml:space="preserve"> </v>
      </c>
      <c r="Q69" s="40" t="str">
        <f t="shared" si="6"/>
        <v xml:space="preserve"> </v>
      </c>
      <c r="R69" s="40" t="str">
        <f t="shared" si="7"/>
        <v xml:space="preserve"> </v>
      </c>
      <c r="S69" s="36"/>
    </row>
    <row r="70" spans="1:19" ht="15" customHeight="1">
      <c r="A70" s="62">
        <v>66</v>
      </c>
      <c r="B70" s="23"/>
      <c r="C70" s="24"/>
      <c r="D70" s="18"/>
      <c r="E70" s="18"/>
      <c r="F70" s="18"/>
      <c r="G70" s="18"/>
      <c r="H70" s="65" t="str">
        <f t="shared" si="8"/>
        <v xml:space="preserve"> </v>
      </c>
      <c r="I70" s="49" t="str">
        <f t="shared" si="9"/>
        <v xml:space="preserve"> </v>
      </c>
      <c r="J70" s="29"/>
      <c r="K70" s="21"/>
      <c r="L70" s="43" t="str">
        <f>IF(D70=0," ",VLOOKUP(I70,Katsayı!$A$1:$B$161,2))</f>
        <v xml:space="preserve"> </v>
      </c>
      <c r="M70" s="50" t="str">
        <f t="shared" si="4"/>
        <v xml:space="preserve"> </v>
      </c>
      <c r="N70" s="40" t="str">
        <f t="shared" si="10"/>
        <v xml:space="preserve"> </v>
      </c>
      <c r="O70" s="41" t="str">
        <f t="shared" si="5"/>
        <v xml:space="preserve"> </v>
      </c>
      <c r="P70" s="41" t="str">
        <f t="shared" si="11"/>
        <v xml:space="preserve"> </v>
      </c>
      <c r="Q70" s="40" t="str">
        <f t="shared" si="6"/>
        <v xml:space="preserve"> </v>
      </c>
      <c r="R70" s="40" t="str">
        <f t="shared" si="7"/>
        <v xml:space="preserve"> </v>
      </c>
      <c r="S70" s="36"/>
    </row>
    <row r="71" spans="1:19" ht="15" customHeight="1">
      <c r="A71" s="62">
        <v>67</v>
      </c>
      <c r="B71" s="23"/>
      <c r="C71" s="24"/>
      <c r="D71" s="18"/>
      <c r="E71" s="18"/>
      <c r="F71" s="18"/>
      <c r="G71" s="18"/>
      <c r="H71" s="65" t="str">
        <f t="shared" ref="H71:H82" si="12">IF(D71&gt;0,IF(AND(MONTH(D71)=1,DAY(D71)=1),D71+31,IF(AND(MONTH(D71)=3,DAY(D71)=1),D71+31,IF(AND(MONTH(D71)=5,DAY(D71)=1),D71+31,IF(AND(MONTH(D71)=7,DAY(D71)=1),D71+31,IF(AND(MONTH(D71)=8,DAY(D71)=1),D71+31,IF(AND(MONTH(D71)=10,DAY(D71)=1),D71+31,IF(AND(MONTH(D71)=12,DAY(D71)=1),D71+31,IF(DAY(D71)=31,D71+30,D71+31))))))))," ")</f>
        <v xml:space="preserve"> </v>
      </c>
      <c r="I71" s="49" t="str">
        <f t="shared" ref="I71:I82" si="13">IF(D71&gt;0,IF(D71&lt;=38352,38352+30,H71)," ")</f>
        <v xml:space="preserve"> </v>
      </c>
      <c r="J71" s="29"/>
      <c r="K71" s="21"/>
      <c r="L71" s="43" t="str">
        <f>IF(D71=0," ",VLOOKUP(I71,Katsayı!$A$1:$B$161,2))</f>
        <v xml:space="preserve"> </v>
      </c>
      <c r="M71" s="50" t="str">
        <f t="shared" si="4"/>
        <v xml:space="preserve"> </v>
      </c>
      <c r="N71" s="40" t="str">
        <f t="shared" ref="N71:N82" si="14">IF(D71=0," ",J71*L71)</f>
        <v xml:space="preserve"> </v>
      </c>
      <c r="O71" s="41" t="str">
        <f t="shared" si="5"/>
        <v xml:space="preserve"> </v>
      </c>
      <c r="P71" s="41" t="str">
        <f t="shared" ref="P71:P82" si="15">IF(D71=0," ",N71-J71)</f>
        <v xml:space="preserve"> </v>
      </c>
      <c r="Q71" s="40" t="str">
        <f t="shared" si="6"/>
        <v xml:space="preserve"> </v>
      </c>
      <c r="R71" s="40" t="str">
        <f t="shared" si="7"/>
        <v xml:space="preserve"> </v>
      </c>
      <c r="S71" s="36"/>
    </row>
    <row r="72" spans="1:19" ht="15" customHeight="1">
      <c r="A72" s="62">
        <v>68</v>
      </c>
      <c r="B72" s="23"/>
      <c r="C72" s="24"/>
      <c r="D72" s="18"/>
      <c r="E72" s="18"/>
      <c r="F72" s="18"/>
      <c r="G72" s="18"/>
      <c r="H72" s="65" t="str">
        <f t="shared" si="12"/>
        <v xml:space="preserve"> </v>
      </c>
      <c r="I72" s="49" t="str">
        <f t="shared" si="13"/>
        <v xml:space="preserve"> </v>
      </c>
      <c r="J72" s="29"/>
      <c r="K72" s="21"/>
      <c r="L72" s="43" t="str">
        <f>IF(D72=0," ",VLOOKUP(I72,Katsayı!$A$1:$B$161,2))</f>
        <v xml:space="preserve"> </v>
      </c>
      <c r="M72" s="50" t="str">
        <f t="shared" ref="M72:M82" si="16">IF(J72=0," ",P72/J72)</f>
        <v xml:space="preserve"> </v>
      </c>
      <c r="N72" s="40" t="str">
        <f t="shared" si="14"/>
        <v xml:space="preserve"> </v>
      </c>
      <c r="O72" s="41" t="str">
        <f t="shared" ref="O72:O82" si="17">IF(J72&lt;=0," ",IF(N72&lt;=0," ",(M72*K72)+K72))</f>
        <v xml:space="preserve"> </v>
      </c>
      <c r="P72" s="41" t="str">
        <f t="shared" si="15"/>
        <v xml:space="preserve"> </v>
      </c>
      <c r="Q72" s="40" t="str">
        <f t="shared" ref="Q72:Q82" si="18">IF(K72=0," ",O72-K72)</f>
        <v xml:space="preserve"> </v>
      </c>
      <c r="R72" s="40" t="str">
        <f t="shared" ref="R72:R82" si="19">IF(J72&lt;=0," ",IF(Q72=" ",P72,P72-Q72))</f>
        <v xml:space="preserve"> </v>
      </c>
      <c r="S72" s="36"/>
    </row>
    <row r="73" spans="1:19" ht="15" customHeight="1">
      <c r="A73" s="62">
        <v>70</v>
      </c>
      <c r="B73" s="23"/>
      <c r="C73" s="24"/>
      <c r="D73" s="18"/>
      <c r="E73" s="18"/>
      <c r="F73" s="18"/>
      <c r="G73" s="18"/>
      <c r="H73" s="65" t="str">
        <f t="shared" si="12"/>
        <v xml:space="preserve"> </v>
      </c>
      <c r="I73" s="49" t="str">
        <f t="shared" si="13"/>
        <v xml:space="preserve"> </v>
      </c>
      <c r="J73" s="29"/>
      <c r="K73" s="21"/>
      <c r="L73" s="43" t="str">
        <f>IF(D73=0," ",VLOOKUP(I73,Katsayı!$A$1:$B$161,2))</f>
        <v xml:space="preserve"> </v>
      </c>
      <c r="M73" s="50" t="str">
        <f t="shared" si="16"/>
        <v xml:space="preserve"> </v>
      </c>
      <c r="N73" s="40" t="str">
        <f t="shared" si="14"/>
        <v xml:space="preserve"> </v>
      </c>
      <c r="O73" s="41" t="str">
        <f t="shared" si="17"/>
        <v xml:space="preserve"> </v>
      </c>
      <c r="P73" s="41" t="str">
        <f t="shared" si="15"/>
        <v xml:space="preserve"> </v>
      </c>
      <c r="Q73" s="40" t="str">
        <f t="shared" si="18"/>
        <v xml:space="preserve"> </v>
      </c>
      <c r="R73" s="40" t="str">
        <f t="shared" si="19"/>
        <v xml:space="preserve"> </v>
      </c>
      <c r="S73" s="36"/>
    </row>
    <row r="74" spans="1:19" ht="15" customHeight="1">
      <c r="A74" s="62">
        <v>73</v>
      </c>
      <c r="B74" s="23"/>
      <c r="C74" s="24"/>
      <c r="D74" s="18"/>
      <c r="E74" s="19"/>
      <c r="F74" s="20"/>
      <c r="G74" s="18"/>
      <c r="H74" s="65" t="str">
        <f t="shared" si="12"/>
        <v xml:space="preserve"> </v>
      </c>
      <c r="I74" s="49" t="str">
        <f t="shared" si="13"/>
        <v xml:space="preserve"> </v>
      </c>
      <c r="J74" s="29"/>
      <c r="K74" s="21"/>
      <c r="L74" s="43" t="str">
        <f>IF(D74=0," ",VLOOKUP(I74,Katsayı!$A$1:$B$161,2))</f>
        <v xml:space="preserve"> </v>
      </c>
      <c r="M74" s="50" t="str">
        <f t="shared" si="16"/>
        <v xml:space="preserve"> </v>
      </c>
      <c r="N74" s="40" t="str">
        <f t="shared" si="14"/>
        <v xml:space="preserve"> </v>
      </c>
      <c r="O74" s="41" t="str">
        <f t="shared" si="17"/>
        <v xml:space="preserve"> </v>
      </c>
      <c r="P74" s="41" t="str">
        <f t="shared" si="15"/>
        <v xml:space="preserve"> </v>
      </c>
      <c r="Q74" s="40" t="str">
        <f t="shared" si="18"/>
        <v xml:space="preserve"> </v>
      </c>
      <c r="R74" s="40" t="str">
        <f t="shared" si="19"/>
        <v xml:space="preserve"> </v>
      </c>
      <c r="S74" s="36"/>
    </row>
    <row r="75" spans="1:19" ht="15" customHeight="1">
      <c r="A75" s="62">
        <v>74</v>
      </c>
      <c r="B75" s="23"/>
      <c r="C75" s="24"/>
      <c r="D75" s="18"/>
      <c r="E75" s="19"/>
      <c r="F75" s="20"/>
      <c r="G75" s="18"/>
      <c r="H75" s="65" t="str">
        <f t="shared" si="12"/>
        <v xml:space="preserve"> </v>
      </c>
      <c r="I75" s="49" t="str">
        <f>IF(D75&gt;0,IF(D75&lt;=38352,38352+30,H75)," ")</f>
        <v xml:space="preserve"> </v>
      </c>
      <c r="J75" s="29"/>
      <c r="K75" s="21"/>
      <c r="L75" s="43" t="str">
        <f>IF(D75=0," ",VLOOKUP(I75,Katsayı!$A$1:$B$161,2))</f>
        <v xml:space="preserve"> </v>
      </c>
      <c r="M75" s="50" t="str">
        <f t="shared" si="16"/>
        <v xml:space="preserve"> </v>
      </c>
      <c r="N75" s="40" t="str">
        <f t="shared" si="14"/>
        <v xml:space="preserve"> </v>
      </c>
      <c r="O75" s="41" t="str">
        <f t="shared" si="17"/>
        <v xml:space="preserve"> </v>
      </c>
      <c r="P75" s="41" t="str">
        <f t="shared" si="15"/>
        <v xml:space="preserve"> </v>
      </c>
      <c r="Q75" s="40" t="str">
        <f t="shared" si="18"/>
        <v xml:space="preserve"> </v>
      </c>
      <c r="R75" s="40" t="str">
        <f t="shared" si="19"/>
        <v xml:space="preserve"> </v>
      </c>
      <c r="S75" s="36"/>
    </row>
    <row r="76" spans="1:19" ht="15" customHeight="1">
      <c r="A76" s="62">
        <v>75</v>
      </c>
      <c r="B76" s="23"/>
      <c r="C76" s="24"/>
      <c r="D76" s="18"/>
      <c r="E76" s="19"/>
      <c r="F76" s="20"/>
      <c r="G76" s="18"/>
      <c r="H76" s="65" t="str">
        <f t="shared" si="12"/>
        <v xml:space="preserve"> </v>
      </c>
      <c r="I76" s="49" t="str">
        <f t="shared" si="13"/>
        <v xml:space="preserve"> </v>
      </c>
      <c r="J76" s="30"/>
      <c r="K76" s="21"/>
      <c r="L76" s="43" t="str">
        <f>IF(D76=0," ",VLOOKUP(I76,Katsayı!$A$1:$B$161,2))</f>
        <v xml:space="preserve"> </v>
      </c>
      <c r="M76" s="50" t="str">
        <f t="shared" si="16"/>
        <v xml:space="preserve"> </v>
      </c>
      <c r="N76" s="40" t="str">
        <f t="shared" si="14"/>
        <v xml:space="preserve"> </v>
      </c>
      <c r="O76" s="40" t="str">
        <f t="shared" si="17"/>
        <v xml:space="preserve"> </v>
      </c>
      <c r="P76" s="40" t="str">
        <f t="shared" si="15"/>
        <v xml:space="preserve"> </v>
      </c>
      <c r="Q76" s="40" t="str">
        <f t="shared" si="18"/>
        <v xml:space="preserve"> </v>
      </c>
      <c r="R76" s="40" t="str">
        <f t="shared" si="19"/>
        <v xml:space="preserve"> </v>
      </c>
      <c r="S76" s="36"/>
    </row>
    <row r="77" spans="1:19" ht="15" customHeight="1">
      <c r="A77" s="62">
        <v>76</v>
      </c>
      <c r="B77" s="23"/>
      <c r="C77" s="24"/>
      <c r="D77" s="18"/>
      <c r="E77" s="19"/>
      <c r="F77" s="20"/>
      <c r="G77" s="18"/>
      <c r="H77" s="65" t="str">
        <f t="shared" si="12"/>
        <v xml:space="preserve"> </v>
      </c>
      <c r="I77" s="49" t="str">
        <f t="shared" si="13"/>
        <v xml:space="preserve"> </v>
      </c>
      <c r="J77" s="29"/>
      <c r="K77" s="21"/>
      <c r="L77" s="43" t="str">
        <f>IF(D77=0," ",VLOOKUP(I77,Katsayı!$A$1:$B$161,2))</f>
        <v xml:space="preserve"> </v>
      </c>
      <c r="M77" s="50" t="str">
        <f t="shared" si="16"/>
        <v xml:space="preserve"> </v>
      </c>
      <c r="N77" s="40" t="str">
        <f t="shared" si="14"/>
        <v xml:space="preserve"> </v>
      </c>
      <c r="O77" s="41" t="str">
        <f t="shared" si="17"/>
        <v xml:space="preserve"> </v>
      </c>
      <c r="P77" s="41" t="str">
        <f t="shared" si="15"/>
        <v xml:space="preserve"> </v>
      </c>
      <c r="Q77" s="40" t="str">
        <f t="shared" si="18"/>
        <v xml:space="preserve"> </v>
      </c>
      <c r="R77" s="40" t="str">
        <f t="shared" si="19"/>
        <v xml:space="preserve"> </v>
      </c>
      <c r="S77" s="36"/>
    </row>
    <row r="78" spans="1:19" ht="15" customHeight="1">
      <c r="A78" s="62">
        <v>77</v>
      </c>
      <c r="B78" s="23"/>
      <c r="C78" s="24"/>
      <c r="D78" s="18"/>
      <c r="E78" s="19"/>
      <c r="F78" s="20"/>
      <c r="G78" s="18"/>
      <c r="H78" s="65" t="str">
        <f t="shared" si="12"/>
        <v xml:space="preserve"> </v>
      </c>
      <c r="I78" s="49" t="str">
        <f t="shared" si="13"/>
        <v xml:space="preserve"> </v>
      </c>
      <c r="J78" s="29"/>
      <c r="K78" s="21"/>
      <c r="L78" s="43" t="str">
        <f>IF(D78=0," ",VLOOKUP(I78,Katsayı!$A$1:$B$161,2))</f>
        <v xml:space="preserve"> </v>
      </c>
      <c r="M78" s="50" t="str">
        <f t="shared" si="16"/>
        <v xml:space="preserve"> </v>
      </c>
      <c r="N78" s="40" t="str">
        <f t="shared" si="14"/>
        <v xml:space="preserve"> </v>
      </c>
      <c r="O78" s="41" t="str">
        <f t="shared" si="17"/>
        <v xml:space="preserve"> </v>
      </c>
      <c r="P78" s="41" t="str">
        <f t="shared" si="15"/>
        <v xml:space="preserve"> </v>
      </c>
      <c r="Q78" s="40" t="str">
        <f t="shared" si="18"/>
        <v xml:space="preserve"> </v>
      </c>
      <c r="R78" s="40" t="str">
        <f t="shared" si="19"/>
        <v xml:space="preserve"> </v>
      </c>
      <c r="S78" s="36"/>
    </row>
    <row r="79" spans="1:19" ht="15" customHeight="1">
      <c r="A79" s="62">
        <v>78</v>
      </c>
      <c r="B79" s="23"/>
      <c r="C79" s="24"/>
      <c r="D79" s="18"/>
      <c r="E79" s="19"/>
      <c r="F79" s="20"/>
      <c r="G79" s="18"/>
      <c r="H79" s="65" t="str">
        <f t="shared" si="12"/>
        <v xml:space="preserve"> </v>
      </c>
      <c r="I79" s="49" t="str">
        <f t="shared" si="13"/>
        <v xml:space="preserve"> </v>
      </c>
      <c r="J79" s="29"/>
      <c r="K79" s="21"/>
      <c r="L79" s="43" t="str">
        <f>IF(D79=0," ",VLOOKUP(I79,Katsayı!$A$1:$B$161,2))</f>
        <v xml:space="preserve"> </v>
      </c>
      <c r="M79" s="50" t="str">
        <f t="shared" si="16"/>
        <v xml:space="preserve"> </v>
      </c>
      <c r="N79" s="40" t="str">
        <f t="shared" si="14"/>
        <v xml:space="preserve"> </v>
      </c>
      <c r="O79" s="41" t="str">
        <f t="shared" si="17"/>
        <v xml:space="preserve"> </v>
      </c>
      <c r="P79" s="41" t="str">
        <f t="shared" si="15"/>
        <v xml:space="preserve"> </v>
      </c>
      <c r="Q79" s="40" t="str">
        <f t="shared" si="18"/>
        <v xml:space="preserve"> </v>
      </c>
      <c r="R79" s="40" t="str">
        <f t="shared" si="19"/>
        <v xml:space="preserve"> </v>
      </c>
      <c r="S79" s="36"/>
    </row>
    <row r="80" spans="1:19" ht="15" customHeight="1">
      <c r="A80" s="62">
        <v>79</v>
      </c>
      <c r="B80" s="23"/>
      <c r="C80" s="24"/>
      <c r="D80" s="18"/>
      <c r="E80" s="19"/>
      <c r="F80" s="20"/>
      <c r="G80" s="18"/>
      <c r="H80" s="65" t="str">
        <f t="shared" si="12"/>
        <v xml:space="preserve"> </v>
      </c>
      <c r="I80" s="49" t="str">
        <f t="shared" si="13"/>
        <v xml:space="preserve"> </v>
      </c>
      <c r="J80" s="29"/>
      <c r="K80" s="21"/>
      <c r="L80" s="43" t="str">
        <f>IF(D80=0," ",VLOOKUP(I80,Katsayı!$A$1:$B$161,2))</f>
        <v xml:space="preserve"> </v>
      </c>
      <c r="M80" s="50" t="str">
        <f t="shared" si="16"/>
        <v xml:space="preserve"> </v>
      </c>
      <c r="N80" s="40" t="str">
        <f t="shared" si="14"/>
        <v xml:space="preserve"> </v>
      </c>
      <c r="O80" s="41" t="str">
        <f t="shared" si="17"/>
        <v xml:space="preserve"> </v>
      </c>
      <c r="P80" s="41" t="str">
        <f t="shared" si="15"/>
        <v xml:space="preserve"> </v>
      </c>
      <c r="Q80" s="40" t="str">
        <f t="shared" si="18"/>
        <v xml:space="preserve"> </v>
      </c>
      <c r="R80" s="40" t="str">
        <f t="shared" si="19"/>
        <v xml:space="preserve"> </v>
      </c>
      <c r="S80" s="36"/>
    </row>
    <row r="81" spans="1:19" ht="15" customHeight="1">
      <c r="A81" s="62">
        <v>80</v>
      </c>
      <c r="B81" s="23"/>
      <c r="C81" s="24"/>
      <c r="D81" s="18"/>
      <c r="E81" s="19"/>
      <c r="F81" s="20"/>
      <c r="G81" s="18"/>
      <c r="H81" s="65" t="str">
        <f t="shared" si="12"/>
        <v xml:space="preserve"> </v>
      </c>
      <c r="I81" s="49" t="str">
        <f t="shared" si="13"/>
        <v xml:space="preserve"> </v>
      </c>
      <c r="J81" s="29"/>
      <c r="K81" s="21"/>
      <c r="L81" s="43" t="str">
        <f>IF(D81=0," ",VLOOKUP(I81,Katsayı!$A$1:$B$161,2))</f>
        <v xml:space="preserve"> </v>
      </c>
      <c r="M81" s="50" t="str">
        <f t="shared" si="16"/>
        <v xml:space="preserve"> </v>
      </c>
      <c r="N81" s="40" t="str">
        <f t="shared" si="14"/>
        <v xml:space="preserve"> </v>
      </c>
      <c r="O81" s="41" t="str">
        <f t="shared" si="17"/>
        <v xml:space="preserve"> </v>
      </c>
      <c r="P81" s="41" t="str">
        <f t="shared" si="15"/>
        <v xml:space="preserve"> </v>
      </c>
      <c r="Q81" s="40" t="str">
        <f t="shared" si="18"/>
        <v xml:space="preserve"> </v>
      </c>
      <c r="R81" s="40" t="str">
        <f t="shared" si="19"/>
        <v xml:space="preserve"> </v>
      </c>
      <c r="S81" s="36"/>
    </row>
    <row r="82" spans="1:19" ht="15" customHeight="1" thickBot="1">
      <c r="A82" s="66">
        <v>81</v>
      </c>
      <c r="B82" s="67"/>
      <c r="C82" s="24"/>
      <c r="D82" s="31"/>
      <c r="E82" s="32"/>
      <c r="F82" s="33"/>
      <c r="G82" s="31"/>
      <c r="H82" s="68" t="str">
        <f t="shared" si="12"/>
        <v xml:space="preserve"> </v>
      </c>
      <c r="I82" s="49" t="str">
        <f t="shared" si="13"/>
        <v xml:space="preserve"> </v>
      </c>
      <c r="J82" s="34"/>
      <c r="K82" s="35"/>
      <c r="L82" s="44" t="str">
        <f>IF(D82=0," ",VLOOKUP(I82,Katsayı!$A$1:$B$161,2))</f>
        <v xml:space="preserve"> </v>
      </c>
      <c r="M82" s="52" t="str">
        <f t="shared" si="16"/>
        <v xml:space="preserve"> </v>
      </c>
      <c r="N82" s="42" t="str">
        <f t="shared" si="14"/>
        <v xml:space="preserve"> </v>
      </c>
      <c r="O82" s="51" t="str">
        <f t="shared" si="17"/>
        <v xml:space="preserve"> </v>
      </c>
      <c r="P82" s="51" t="str">
        <f t="shared" si="15"/>
        <v xml:space="preserve"> </v>
      </c>
      <c r="Q82" s="42" t="str">
        <f t="shared" si="18"/>
        <v xml:space="preserve"> </v>
      </c>
      <c r="R82" s="42" t="str">
        <f t="shared" si="19"/>
        <v xml:space="preserve"> </v>
      </c>
      <c r="S82" s="36"/>
    </row>
    <row r="83" spans="1:19" ht="15" customHeight="1" thickTop="1">
      <c r="A83" s="105" t="s">
        <v>0</v>
      </c>
      <c r="B83" s="106"/>
      <c r="C83" s="106"/>
      <c r="D83" s="107"/>
      <c r="E83" s="53"/>
      <c r="F83" s="53"/>
      <c r="G83" s="53"/>
      <c r="H83" s="53"/>
      <c r="I83" s="53">
        <f>SUM(I7:I82)</f>
        <v>0</v>
      </c>
      <c r="J83" s="53">
        <f>SUM(J7:J82)</f>
        <v>0</v>
      </c>
      <c r="K83" s="53">
        <f>SUM(K7:K82)</f>
        <v>0</v>
      </c>
      <c r="L83" s="104"/>
      <c r="M83" s="104"/>
      <c r="N83" s="53">
        <f>SUM(N7:N82)</f>
        <v>0</v>
      </c>
      <c r="O83" s="53">
        <f>SUM(O7:O82)</f>
        <v>0</v>
      </c>
      <c r="P83" s="53">
        <f>SUM(P7:P82)</f>
        <v>0</v>
      </c>
      <c r="Q83" s="53">
        <f>SUM(Q7:Q82)</f>
        <v>0</v>
      </c>
      <c r="R83" s="53">
        <f>SUM(R7:R82)</f>
        <v>0</v>
      </c>
    </row>
    <row r="85" spans="1:19">
      <c r="N85" s="13"/>
    </row>
  </sheetData>
  <sheetProtection password="E228" sheet="1" objects="1" scenarios="1"/>
  <mergeCells count="6">
    <mergeCell ref="P5:Q5"/>
    <mergeCell ref="N5:O5"/>
    <mergeCell ref="J5:K5"/>
    <mergeCell ref="L5:L6"/>
    <mergeCell ref="M5:M6"/>
    <mergeCell ref="A83:D83"/>
  </mergeCells>
  <phoneticPr fontId="5" type="noConversion"/>
  <conditionalFormatting sqref="H9:H82 B7:G82">
    <cfRule type="expression" dxfId="8" priority="19" stopIfTrue="1">
      <formula>$J7="İ"</formula>
    </cfRule>
    <cfRule type="expression" dxfId="7" priority="20" stopIfTrue="1">
      <formula>$J7="Y"</formula>
    </cfRule>
    <cfRule type="expression" dxfId="6" priority="21" stopIfTrue="1">
      <formula>$J7="X"</formula>
    </cfRule>
  </conditionalFormatting>
  <conditionalFormatting sqref="A7:A27 J7:R7 I67:K82 A67:A82 M67:Q82 I9:K27 L8:L82 M8:R11 M12:Q27 R12:R82 J8:K8">
    <cfRule type="expression" dxfId="20" priority="22" stopIfTrue="1">
      <formula>#REF!="İ"</formula>
    </cfRule>
    <cfRule type="expression" dxfId="19" priority="23" stopIfTrue="1">
      <formula>#REF!="Y"</formula>
    </cfRule>
    <cfRule type="expression" dxfId="18" priority="24" stopIfTrue="1">
      <formula>#REF!="X"</formula>
    </cfRule>
  </conditionalFormatting>
  <conditionalFormatting sqref="I28:K66 A28:A66 M28:Q66">
    <cfRule type="expression" dxfId="17" priority="16" stopIfTrue="1">
      <formula>#REF!="İ"</formula>
    </cfRule>
    <cfRule type="expression" dxfId="16" priority="17" stopIfTrue="1">
      <formula>#REF!="Y"</formula>
    </cfRule>
    <cfRule type="expression" dxfId="15" priority="18" stopIfTrue="1">
      <formula>#REF!="X"</formula>
    </cfRule>
  </conditionalFormatting>
  <conditionalFormatting sqref="D7:D8 I7:I8">
    <cfRule type="expression" dxfId="14" priority="10" stopIfTrue="1">
      <formula>#REF!="İ"</formula>
    </cfRule>
    <cfRule type="expression" dxfId="13" priority="11" stopIfTrue="1">
      <formula>#REF!="Y"</formula>
    </cfRule>
    <cfRule type="expression" dxfId="12" priority="12" stopIfTrue="1">
      <formula>#REF!="X"</formula>
    </cfRule>
  </conditionalFormatting>
  <conditionalFormatting sqref="H7:H8">
    <cfRule type="expression" dxfId="11" priority="7" stopIfTrue="1">
      <formula>#REF!="İ"</formula>
    </cfRule>
    <cfRule type="expression" dxfId="10" priority="8" stopIfTrue="1">
      <formula>#REF!="Y"</formula>
    </cfRule>
    <cfRule type="expression" dxfId="9" priority="9" stopIfTrue="1">
      <formula>#REF!="X"</formula>
    </cfRule>
  </conditionalFormatting>
  <conditionalFormatting sqref="I9">
    <cfRule type="expression" dxfId="5" priority="4" stopIfTrue="1">
      <formula>#REF!="İ"</formula>
    </cfRule>
    <cfRule type="expression" dxfId="4" priority="5" stopIfTrue="1">
      <formula>#REF!="Y"</formula>
    </cfRule>
    <cfRule type="expression" dxfId="3" priority="6" stopIfTrue="1">
      <formula>#REF!="X"</formula>
    </cfRule>
  </conditionalFormatting>
  <conditionalFormatting sqref="I9:I82">
    <cfRule type="expression" dxfId="2" priority="1" stopIfTrue="1">
      <formula>#REF!="İ"</formula>
    </cfRule>
    <cfRule type="expression" dxfId="1" priority="2" stopIfTrue="1">
      <formula>#REF!="Y"</formula>
    </cfRule>
    <cfRule type="expression" dxfId="0" priority="3" stopIfTrue="1">
      <formula>#REF!="X"</formula>
    </cfRule>
  </conditionalFormatting>
  <dataValidations count="1">
    <dataValidation type="list" allowBlank="1" showInputMessage="1" showErrorMessage="1" sqref="C7:C82">
      <formula1>$T$6:$T$8</formula1>
    </dataValidation>
  </dataValidations>
  <pageMargins left="0.23622047244094491" right="0.27559055118110237" top="0.27559055118110237" bottom="0.35433070866141736" header="0.19685039370078741" footer="0.23622047244094491"/>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E44"/>
  <sheetViews>
    <sheetView zoomScaleNormal="100" workbookViewId="0">
      <selection activeCell="D15" sqref="D15"/>
    </sheetView>
  </sheetViews>
  <sheetFormatPr defaultColWidth="9.140625" defaultRowHeight="12.75"/>
  <cols>
    <col min="1" max="1" width="3.28515625" style="7" customWidth="1"/>
    <col min="2" max="2" width="29.7109375" customWidth="1"/>
    <col min="3" max="3" width="40.140625" bestFit="1" customWidth="1"/>
    <col min="4" max="5" width="17.5703125" style="8" bestFit="1" customWidth="1"/>
    <col min="6" max="6" width="16.42578125" style="6" bestFit="1" customWidth="1"/>
    <col min="7" max="16384" width="9.140625" style="6"/>
  </cols>
  <sheetData>
    <row r="1" spans="1:5">
      <c r="A1" s="74"/>
      <c r="B1" s="75" t="s">
        <v>9</v>
      </c>
      <c r="C1" s="76"/>
      <c r="D1" s="77"/>
      <c r="E1" s="77"/>
    </row>
    <row r="2" spans="1:5">
      <c r="A2" s="74"/>
      <c r="B2" s="78"/>
      <c r="C2" s="78"/>
      <c r="D2" s="77"/>
      <c r="E2" s="77"/>
    </row>
    <row r="3" spans="1:5">
      <c r="A3" s="74"/>
      <c r="B3" s="79"/>
      <c r="C3" s="80"/>
      <c r="D3" s="81"/>
      <c r="E3" s="82"/>
    </row>
    <row r="4" spans="1:5">
      <c r="A4" s="74" t="s">
        <v>5</v>
      </c>
      <c r="B4" s="83" t="s">
        <v>27</v>
      </c>
      <c r="C4" s="84"/>
      <c r="D4" s="93">
        <f>SUMIF('Yeniden Değerleme Tablosu'!C7:C82,250,'Yeniden Değerleme Tablosu'!R7:R82)</f>
        <v>0</v>
      </c>
      <c r="E4" s="85"/>
    </row>
    <row r="5" spans="1:5">
      <c r="A5" s="74"/>
      <c r="B5" s="86"/>
      <c r="C5" s="87" t="s">
        <v>14</v>
      </c>
      <c r="D5" s="88"/>
      <c r="E5" s="94">
        <f>D4</f>
        <v>0</v>
      </c>
    </row>
    <row r="6" spans="1:5">
      <c r="A6" s="74"/>
      <c r="B6" s="79"/>
      <c r="C6" s="80"/>
      <c r="D6" s="81"/>
      <c r="E6" s="82"/>
    </row>
    <row r="7" spans="1:5">
      <c r="A7" s="74" t="s">
        <v>6</v>
      </c>
      <c r="B7" s="83" t="s">
        <v>29</v>
      </c>
      <c r="C7" s="84"/>
      <c r="D7" s="93">
        <f>SUMIF('Yeniden Değerleme Tablosu'!C7:C82,251,'Yeniden Değerleme Tablosu'!P7:P82)</f>
        <v>0</v>
      </c>
      <c r="E7" s="85"/>
    </row>
    <row r="8" spans="1:5">
      <c r="A8" s="74"/>
      <c r="B8" s="89"/>
      <c r="C8" s="90" t="s">
        <v>28</v>
      </c>
      <c r="D8" s="91"/>
      <c r="E8" s="95">
        <f>SUMIF('Yeniden Değerleme Tablosu'!C7:C82,251,'Yeniden Değerleme Tablosu'!Q7:Q82)</f>
        <v>0</v>
      </c>
    </row>
    <row r="9" spans="1:5">
      <c r="A9" s="74"/>
      <c r="B9" s="86"/>
      <c r="C9" s="87" t="s">
        <v>14</v>
      </c>
      <c r="D9" s="88"/>
      <c r="E9" s="94">
        <f>D7-E8</f>
        <v>0</v>
      </c>
    </row>
    <row r="10" spans="1:5">
      <c r="A10" s="74"/>
      <c r="B10" s="79"/>
      <c r="C10" s="80"/>
      <c r="D10" s="81"/>
      <c r="E10" s="82"/>
    </row>
    <row r="11" spans="1:5">
      <c r="A11" s="74" t="s">
        <v>7</v>
      </c>
      <c r="B11" s="83" t="s">
        <v>30</v>
      </c>
      <c r="C11" s="84"/>
      <c r="D11" s="93">
        <f>SUMIF('Yeniden Değerleme Tablosu'!C7:C82,252,'Yeniden Değerleme Tablosu'!P7:P82)</f>
        <v>0</v>
      </c>
      <c r="E11" s="85"/>
    </row>
    <row r="12" spans="1:5">
      <c r="A12" s="74"/>
      <c r="B12" s="89"/>
      <c r="C12" s="92" t="s">
        <v>13</v>
      </c>
      <c r="D12" s="91"/>
      <c r="E12" s="95">
        <f>SUMIF('Yeniden Değerleme Tablosu'!C7:C82,252,'Yeniden Değerleme Tablosu'!Q7:Q82)</f>
        <v>0</v>
      </c>
    </row>
    <row r="13" spans="1:5">
      <c r="A13" s="74"/>
      <c r="B13" s="86"/>
      <c r="C13" s="96" t="s">
        <v>14</v>
      </c>
      <c r="D13" s="88"/>
      <c r="E13" s="94">
        <f>D11-E12</f>
        <v>0</v>
      </c>
    </row>
    <row r="14" spans="1:5">
      <c r="A14" s="74"/>
      <c r="B14" s="79"/>
      <c r="C14" s="80"/>
      <c r="D14" s="81"/>
      <c r="E14" s="82"/>
    </row>
    <row r="15" spans="1:5">
      <c r="A15" s="74" t="s">
        <v>8</v>
      </c>
      <c r="B15" s="83" t="s">
        <v>15</v>
      </c>
      <c r="C15" s="84"/>
      <c r="D15" s="93">
        <f>'Yeniden Değerleme Tablosu'!R83*0.05</f>
        <v>0</v>
      </c>
      <c r="E15" s="85"/>
    </row>
    <row r="16" spans="1:5">
      <c r="A16" s="74"/>
      <c r="B16" s="86"/>
      <c r="C16" s="96" t="s">
        <v>16</v>
      </c>
      <c r="D16" s="88"/>
      <c r="E16" s="94">
        <f>D15</f>
        <v>0</v>
      </c>
    </row>
    <row r="17" spans="2:5">
      <c r="B17" s="5"/>
      <c r="C17" s="4"/>
      <c r="D17" s="25"/>
      <c r="E17" s="25"/>
    </row>
    <row r="18" spans="2:5">
      <c r="B18" s="5"/>
      <c r="C18" s="4"/>
      <c r="D18" s="25"/>
      <c r="E18" s="25"/>
    </row>
    <row r="19" spans="2:5">
      <c r="B19" s="5"/>
      <c r="C19" s="4"/>
      <c r="D19" s="25"/>
      <c r="E19" s="25"/>
    </row>
    <row r="20" spans="2:5">
      <c r="B20" s="5"/>
      <c r="C20" s="4"/>
      <c r="D20" s="25"/>
      <c r="E20" s="25"/>
    </row>
    <row r="21" spans="2:5">
      <c r="B21" s="5"/>
      <c r="C21" s="4"/>
      <c r="D21" s="25"/>
      <c r="E21" s="25"/>
    </row>
    <row r="22" spans="2:5">
      <c r="B22" s="5"/>
      <c r="C22" s="4"/>
      <c r="D22" s="25"/>
      <c r="E22" s="25"/>
    </row>
    <row r="23" spans="2:5">
      <c r="B23" s="5"/>
      <c r="C23" s="4"/>
      <c r="D23" s="25"/>
      <c r="E23" s="25"/>
    </row>
    <row r="24" spans="2:5">
      <c r="B24" s="5"/>
      <c r="C24" s="4"/>
      <c r="D24" s="25"/>
      <c r="E24" s="25"/>
    </row>
    <row r="25" spans="2:5">
      <c r="B25" s="5"/>
      <c r="C25" s="4"/>
      <c r="D25" s="25"/>
      <c r="E25" s="25"/>
    </row>
    <row r="26" spans="2:5">
      <c r="B26" s="5"/>
      <c r="C26" s="4"/>
      <c r="D26" s="25"/>
      <c r="E26" s="25"/>
    </row>
    <row r="27" spans="2:5">
      <c r="B27" s="5"/>
      <c r="C27" s="4"/>
      <c r="D27" s="25"/>
      <c r="E27" s="25"/>
    </row>
    <row r="28" spans="2:5">
      <c r="B28" s="5"/>
      <c r="C28" s="4"/>
      <c r="D28" s="25"/>
      <c r="E28" s="25"/>
    </row>
    <row r="29" spans="2:5">
      <c r="B29" s="5"/>
      <c r="C29" s="4"/>
      <c r="D29" s="25"/>
      <c r="E29" s="25"/>
    </row>
    <row r="30" spans="2:5">
      <c r="B30" s="5"/>
      <c r="C30" s="4"/>
      <c r="D30" s="25"/>
      <c r="E30" s="25"/>
    </row>
    <row r="31" spans="2:5">
      <c r="B31" s="5"/>
      <c r="C31" s="4"/>
      <c r="D31" s="25"/>
      <c r="E31" s="25"/>
    </row>
    <row r="32" spans="2:5">
      <c r="B32" s="5"/>
      <c r="C32" s="4"/>
      <c r="D32" s="25"/>
      <c r="E32" s="25"/>
    </row>
    <row r="33" spans="2:5">
      <c r="B33" s="5"/>
      <c r="C33" s="4"/>
      <c r="D33" s="25"/>
      <c r="E33" s="25"/>
    </row>
    <row r="34" spans="2:5">
      <c r="B34" s="5"/>
      <c r="C34" s="4"/>
      <c r="D34" s="25"/>
      <c r="E34" s="25"/>
    </row>
    <row r="35" spans="2:5">
      <c r="B35" s="5"/>
      <c r="C35" s="4"/>
      <c r="D35" s="25"/>
      <c r="E35" s="25"/>
    </row>
    <row r="36" spans="2:5">
      <c r="B36" s="5"/>
      <c r="C36" s="4"/>
      <c r="D36" s="25"/>
      <c r="E36" s="25"/>
    </row>
    <row r="37" spans="2:5">
      <c r="B37" s="5"/>
      <c r="C37" s="4"/>
      <c r="D37" s="25"/>
      <c r="E37" s="25"/>
    </row>
    <row r="38" spans="2:5">
      <c r="B38" s="5"/>
      <c r="C38" s="4"/>
      <c r="D38" s="25"/>
      <c r="E38" s="25"/>
    </row>
    <row r="39" spans="2:5">
      <c r="B39" s="5"/>
      <c r="C39" s="4"/>
      <c r="D39" s="25"/>
      <c r="E39" s="25"/>
    </row>
    <row r="40" spans="2:5">
      <c r="B40" s="5"/>
      <c r="C40" s="4"/>
      <c r="D40" s="25"/>
      <c r="E40" s="25"/>
    </row>
    <row r="41" spans="2:5">
      <c r="B41" s="5"/>
      <c r="C41" s="4"/>
      <c r="D41" s="25"/>
      <c r="E41" s="25"/>
    </row>
    <row r="42" spans="2:5">
      <c r="B42" s="5"/>
      <c r="C42" s="4"/>
      <c r="D42" s="25"/>
      <c r="E42" s="25"/>
    </row>
    <row r="43" spans="2:5">
      <c r="B43" s="5"/>
      <c r="C43" s="4"/>
      <c r="D43" s="25"/>
      <c r="E43" s="25"/>
    </row>
    <row r="44" spans="2:5">
      <c r="B44" s="5"/>
      <c r="C44" s="4"/>
      <c r="D44" s="25"/>
      <c r="E44" s="25"/>
    </row>
  </sheetData>
  <sheetProtection password="E228" sheet="1" objects="1" scenarios="1"/>
  <phoneticPr fontId="5" type="noConversion"/>
  <pageMargins left="0.24" right="0.28000000000000003" top="0.56999999999999995" bottom="0.85" header="0.38" footer="0.5"/>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ayfa4"/>
  <dimension ref="A1:P160"/>
  <sheetViews>
    <sheetView workbookViewId="0">
      <selection activeCell="F13" sqref="F13"/>
    </sheetView>
  </sheetViews>
  <sheetFormatPr defaultColWidth="14.7109375" defaultRowHeight="12"/>
  <cols>
    <col min="1" max="2" width="14.7109375" style="1" customWidth="1"/>
    <col min="3" max="3" width="10.5703125" style="37" customWidth="1"/>
    <col min="4" max="4" width="14.7109375" style="3"/>
    <col min="5" max="5" width="14.7109375" style="1"/>
    <col min="6" max="6" width="25.7109375" style="1" bestFit="1" customWidth="1"/>
    <col min="7" max="16384" width="14.7109375" style="1"/>
  </cols>
  <sheetData>
    <row r="1" spans="1:16">
      <c r="A1" s="2">
        <v>38353</v>
      </c>
      <c r="B1" s="38">
        <f>ROUND(C1,5)</f>
        <v>2.9772699999999999</v>
      </c>
      <c r="C1" s="37">
        <f>$D$160/D1</f>
        <v>2.9772707480623533</v>
      </c>
      <c r="D1" s="3">
        <v>114.83</v>
      </c>
      <c r="E1" s="27"/>
      <c r="F1" s="26"/>
      <c r="G1" s="26"/>
      <c r="H1" s="26"/>
      <c r="I1" s="26"/>
      <c r="J1" s="26"/>
      <c r="K1" s="26"/>
      <c r="L1" s="26"/>
      <c r="M1" s="26"/>
    </row>
    <row r="2" spans="1:16">
      <c r="A2" s="2">
        <v>38384</v>
      </c>
      <c r="B2" s="38">
        <f t="shared" ref="B2:B65" si="0">ROUND(C2,5)</f>
        <v>2.9777900000000002</v>
      </c>
      <c r="C2" s="37">
        <f t="shared" ref="C2:C65" si="1">$D$160/D2</f>
        <v>2.9777893911680167</v>
      </c>
      <c r="D2" s="3">
        <v>114.81</v>
      </c>
      <c r="E2" s="27"/>
      <c r="F2" s="26"/>
      <c r="G2" s="26"/>
      <c r="H2" s="26"/>
      <c r="I2" s="26"/>
      <c r="J2" s="26"/>
      <c r="K2" s="26"/>
      <c r="L2" s="26"/>
      <c r="M2" s="26"/>
    </row>
    <row r="3" spans="1:16">
      <c r="A3" s="2">
        <v>38412</v>
      </c>
      <c r="B3" s="38">
        <f t="shared" si="0"/>
        <v>2.9158200000000001</v>
      </c>
      <c r="C3" s="37">
        <f t="shared" si="1"/>
        <v>2.9158208955223879</v>
      </c>
      <c r="D3" s="3">
        <v>117.25</v>
      </c>
      <c r="E3" s="27"/>
    </row>
    <row r="4" spans="1:16">
      <c r="A4" s="2">
        <v>38443</v>
      </c>
      <c r="B4" s="38">
        <f t="shared" si="0"/>
        <v>2.85805</v>
      </c>
      <c r="C4" s="37">
        <f t="shared" si="1"/>
        <v>2.8580504932285571</v>
      </c>
      <c r="D4" s="3">
        <v>119.62</v>
      </c>
      <c r="E4" s="27"/>
    </row>
    <row r="5" spans="1:16">
      <c r="A5" s="2">
        <v>38473</v>
      </c>
      <c r="B5" s="38">
        <f t="shared" si="0"/>
        <v>2.8673999999999999</v>
      </c>
      <c r="C5" s="37">
        <f t="shared" si="1"/>
        <v>2.8673991445106095</v>
      </c>
      <c r="D5" s="3">
        <v>119.23</v>
      </c>
      <c r="E5" s="27"/>
    </row>
    <row r="6" spans="1:16">
      <c r="A6" s="2">
        <v>38504</v>
      </c>
      <c r="B6" s="38">
        <f t="shared" si="0"/>
        <v>2.8575699999999999</v>
      </c>
      <c r="C6" s="37">
        <f t="shared" si="1"/>
        <v>2.8575727181544632</v>
      </c>
      <c r="D6" s="3">
        <v>119.64</v>
      </c>
      <c r="E6" s="27"/>
    </row>
    <row r="7" spans="1:16">
      <c r="A7" s="2">
        <v>38534</v>
      </c>
      <c r="B7" s="38">
        <f t="shared" si="0"/>
        <v>2.8650000000000002</v>
      </c>
      <c r="C7" s="37">
        <f t="shared" si="1"/>
        <v>2.8649962289449427</v>
      </c>
      <c r="D7" s="3">
        <v>119.33</v>
      </c>
      <c r="E7" s="27"/>
      <c r="F7" s="12"/>
    </row>
    <row r="8" spans="1:16">
      <c r="A8" s="2">
        <v>38565</v>
      </c>
      <c r="B8" s="38">
        <f t="shared" si="0"/>
        <v>2.8161399999999999</v>
      </c>
      <c r="C8" s="37">
        <f t="shared" si="1"/>
        <v>2.816144975288303</v>
      </c>
      <c r="D8" s="3">
        <v>121.4</v>
      </c>
      <c r="E8" s="27"/>
    </row>
    <row r="9" spans="1:16">
      <c r="A9" s="2">
        <v>38596</v>
      </c>
      <c r="B9" s="38">
        <f t="shared" si="0"/>
        <v>2.7705000000000002</v>
      </c>
      <c r="C9" s="37">
        <f t="shared" si="1"/>
        <v>2.7705024311183144</v>
      </c>
      <c r="D9" s="3">
        <v>123.4</v>
      </c>
      <c r="E9" s="27"/>
      <c r="F9" s="9"/>
      <c r="G9" s="9"/>
      <c r="H9" s="9"/>
      <c r="I9" s="9"/>
      <c r="J9" s="9"/>
      <c r="K9" s="9"/>
      <c r="L9" s="9"/>
      <c r="M9" s="9"/>
      <c r="N9" s="9"/>
      <c r="O9" s="9"/>
      <c r="P9" s="9"/>
    </row>
    <row r="10" spans="1:16">
      <c r="A10" s="2">
        <v>38626</v>
      </c>
      <c r="B10" s="38">
        <f t="shared" si="0"/>
        <v>2.7522099999999998</v>
      </c>
      <c r="C10" s="37">
        <f t="shared" si="1"/>
        <v>2.7522138142006116</v>
      </c>
      <c r="D10" s="3">
        <v>124.22</v>
      </c>
      <c r="E10" s="27"/>
    </row>
    <row r="11" spans="1:16">
      <c r="A11" s="2">
        <v>38657</v>
      </c>
      <c r="B11" s="38">
        <f t="shared" si="0"/>
        <v>2.8161399999999999</v>
      </c>
      <c r="C11" s="37">
        <f t="shared" si="1"/>
        <v>2.816144975288303</v>
      </c>
      <c r="D11" s="3">
        <v>121.4</v>
      </c>
      <c r="E11" s="27"/>
    </row>
    <row r="12" spans="1:16">
      <c r="A12" s="2">
        <v>38687</v>
      </c>
      <c r="B12" s="38">
        <f t="shared" si="0"/>
        <v>2.82219</v>
      </c>
      <c r="C12" s="37">
        <f t="shared" si="1"/>
        <v>2.8221892025755322</v>
      </c>
      <c r="D12" s="3">
        <v>121.14</v>
      </c>
      <c r="E12" s="27"/>
    </row>
    <row r="13" spans="1:16">
      <c r="A13" s="2">
        <v>38718</v>
      </c>
      <c r="B13" s="38">
        <f t="shared" si="0"/>
        <v>2.76803</v>
      </c>
      <c r="C13" s="37">
        <f t="shared" si="1"/>
        <v>2.768034976924945</v>
      </c>
      <c r="D13" s="3">
        <v>123.51</v>
      </c>
      <c r="E13" s="27"/>
    </row>
    <row r="14" spans="1:16">
      <c r="A14" s="2">
        <v>38749</v>
      </c>
      <c r="B14" s="38">
        <f t="shared" si="0"/>
        <v>2.7608799999999998</v>
      </c>
      <c r="C14" s="37">
        <f t="shared" si="1"/>
        <v>2.7608818541548898</v>
      </c>
      <c r="D14" s="3">
        <v>123.83</v>
      </c>
      <c r="E14" s="27"/>
    </row>
    <row r="15" spans="1:16">
      <c r="A15" s="2">
        <v>38777</v>
      </c>
      <c r="B15" s="38">
        <f t="shared" si="0"/>
        <v>2.7539899999999999</v>
      </c>
      <c r="C15" s="37">
        <f t="shared" si="1"/>
        <v>2.7539874335427741</v>
      </c>
      <c r="D15" s="3">
        <v>124.14</v>
      </c>
      <c r="E15" s="27"/>
    </row>
    <row r="16" spans="1:16">
      <c r="A16" s="2">
        <v>38808</v>
      </c>
      <c r="B16" s="38">
        <f t="shared" si="0"/>
        <v>2.7017500000000001</v>
      </c>
      <c r="C16" s="37">
        <f t="shared" si="1"/>
        <v>2.7017543859649122</v>
      </c>
      <c r="D16" s="3">
        <v>126.54</v>
      </c>
      <c r="E16" s="27"/>
    </row>
    <row r="17" spans="1:5">
      <c r="A17" s="2">
        <v>38838</v>
      </c>
      <c r="B17" s="38">
        <f t="shared" si="0"/>
        <v>2.6288399999999998</v>
      </c>
      <c r="C17" s="37">
        <f t="shared" si="1"/>
        <v>2.6288350634371391</v>
      </c>
      <c r="D17" s="3">
        <v>130.05000000000001</v>
      </c>
      <c r="E17" s="27"/>
    </row>
    <row r="18" spans="1:5">
      <c r="A18" s="2">
        <v>38869</v>
      </c>
      <c r="B18" s="38">
        <f t="shared" si="0"/>
        <v>2.5272000000000001</v>
      </c>
      <c r="C18" s="37">
        <f t="shared" si="1"/>
        <v>2.5272028385570668</v>
      </c>
      <c r="D18" s="3">
        <v>135.28</v>
      </c>
      <c r="E18" s="27"/>
    </row>
    <row r="19" spans="1:5">
      <c r="A19" s="2">
        <v>38899</v>
      </c>
      <c r="B19" s="38">
        <f t="shared" si="0"/>
        <v>2.5055299999999998</v>
      </c>
      <c r="C19" s="37">
        <f t="shared" si="1"/>
        <v>2.5055331623305244</v>
      </c>
      <c r="D19" s="3">
        <v>136.44999999999999</v>
      </c>
      <c r="E19" s="27"/>
    </row>
    <row r="20" spans="1:5">
      <c r="A20" s="2">
        <v>38930</v>
      </c>
      <c r="B20" s="38">
        <f t="shared" si="0"/>
        <v>2.5244</v>
      </c>
      <c r="C20" s="37">
        <f t="shared" si="1"/>
        <v>2.5244037510152846</v>
      </c>
      <c r="D20" s="3">
        <v>135.43</v>
      </c>
      <c r="E20" s="27"/>
    </row>
    <row r="21" spans="1:5">
      <c r="A21" s="2">
        <v>38961</v>
      </c>
      <c r="B21" s="38">
        <f t="shared" si="0"/>
        <v>2.5303800000000001</v>
      </c>
      <c r="C21" s="37">
        <f t="shared" si="1"/>
        <v>2.530382651173118</v>
      </c>
      <c r="D21" s="3">
        <v>135.11000000000001</v>
      </c>
      <c r="E21" s="27"/>
    </row>
    <row r="22" spans="1:5">
      <c r="A22" s="2">
        <v>38991</v>
      </c>
      <c r="B22" s="38">
        <f t="shared" si="0"/>
        <v>2.5188199999999998</v>
      </c>
      <c r="C22" s="37">
        <f t="shared" si="1"/>
        <v>2.5188241361526562</v>
      </c>
      <c r="D22" s="3">
        <v>135.72999999999999</v>
      </c>
      <c r="E22" s="27"/>
    </row>
    <row r="23" spans="1:5">
      <c r="A23" s="2">
        <v>39022</v>
      </c>
      <c r="B23" s="38">
        <f t="shared" si="0"/>
        <v>2.5262699999999998</v>
      </c>
      <c r="C23" s="37">
        <f t="shared" si="1"/>
        <v>2.5262691199290619</v>
      </c>
      <c r="D23" s="3">
        <v>135.33000000000001</v>
      </c>
      <c r="E23" s="27"/>
    </row>
    <row r="24" spans="1:5">
      <c r="A24" s="2">
        <v>39052</v>
      </c>
      <c r="B24" s="38">
        <f t="shared" si="0"/>
        <v>2.5294500000000002</v>
      </c>
      <c r="C24" s="37">
        <f t="shared" si="1"/>
        <v>2.5294465818289433</v>
      </c>
      <c r="D24" s="3">
        <v>135.16</v>
      </c>
      <c r="E24" s="27"/>
    </row>
    <row r="25" spans="1:5">
      <c r="A25" s="2">
        <v>39083</v>
      </c>
      <c r="B25" s="38">
        <f t="shared" si="0"/>
        <v>2.5307599999999999</v>
      </c>
      <c r="C25" s="37">
        <f t="shared" si="1"/>
        <v>2.5307572729291583</v>
      </c>
      <c r="D25" s="3">
        <v>135.09</v>
      </c>
      <c r="E25" s="27"/>
    </row>
    <row r="26" spans="1:5">
      <c r="A26" s="2">
        <v>39114</v>
      </c>
      <c r="B26" s="38">
        <f t="shared" si="0"/>
        <v>2.5070000000000001</v>
      </c>
      <c r="C26" s="37">
        <f t="shared" si="1"/>
        <v>2.5070030065263618</v>
      </c>
      <c r="D26" s="3">
        <v>136.37</v>
      </c>
      <c r="E26" s="27"/>
    </row>
    <row r="27" spans="1:5">
      <c r="A27" s="2">
        <v>39142</v>
      </c>
      <c r="B27" s="38">
        <f t="shared" si="0"/>
        <v>2.4827900000000001</v>
      </c>
      <c r="C27" s="37">
        <f t="shared" si="1"/>
        <v>2.4827886710239655</v>
      </c>
      <c r="D27" s="3">
        <v>137.69999999999999</v>
      </c>
      <c r="E27" s="27"/>
    </row>
    <row r="28" spans="1:5">
      <c r="A28" s="2">
        <v>39173</v>
      </c>
      <c r="B28" s="38">
        <f t="shared" si="0"/>
        <v>2.4631099999999999</v>
      </c>
      <c r="C28" s="37">
        <f t="shared" si="1"/>
        <v>2.4631123919308355</v>
      </c>
      <c r="D28" s="3">
        <v>138.80000000000001</v>
      </c>
      <c r="E28" s="27"/>
    </row>
    <row r="29" spans="1:5">
      <c r="A29" s="2">
        <v>39203</v>
      </c>
      <c r="B29" s="38">
        <f t="shared" si="0"/>
        <v>2.45357</v>
      </c>
      <c r="C29" s="37">
        <f t="shared" si="1"/>
        <v>2.4535668149849288</v>
      </c>
      <c r="D29" s="3">
        <v>139.34</v>
      </c>
      <c r="E29" s="27"/>
    </row>
    <row r="30" spans="1:5">
      <c r="A30" s="2">
        <v>39234</v>
      </c>
      <c r="B30" s="38">
        <f t="shared" si="0"/>
        <v>2.45621</v>
      </c>
      <c r="C30" s="37">
        <f t="shared" si="1"/>
        <v>2.4562109346935843</v>
      </c>
      <c r="D30" s="3">
        <v>139.19</v>
      </c>
      <c r="E30" s="27"/>
    </row>
    <row r="31" spans="1:5">
      <c r="A31" s="2">
        <v>39264</v>
      </c>
      <c r="B31" s="38">
        <f t="shared" si="0"/>
        <v>2.4546199999999998</v>
      </c>
      <c r="C31" s="37">
        <f t="shared" si="1"/>
        <v>2.4546237794371049</v>
      </c>
      <c r="D31" s="3">
        <v>139.28</v>
      </c>
      <c r="E31" s="27"/>
    </row>
    <row r="32" spans="1:5">
      <c r="A32" s="2">
        <v>39295</v>
      </c>
      <c r="B32" s="38">
        <f t="shared" si="0"/>
        <v>2.4338299999999999</v>
      </c>
      <c r="C32" s="37">
        <f t="shared" si="1"/>
        <v>2.4338292873923257</v>
      </c>
      <c r="D32" s="3">
        <v>140.47</v>
      </c>
      <c r="E32" s="27"/>
    </row>
    <row r="33" spans="1:16">
      <c r="A33" s="2">
        <v>39326</v>
      </c>
      <c r="B33" s="38">
        <f t="shared" si="0"/>
        <v>2.4093</v>
      </c>
      <c r="C33" s="37">
        <f t="shared" si="1"/>
        <v>2.409302325581395</v>
      </c>
      <c r="D33" s="3">
        <v>141.9</v>
      </c>
      <c r="E33" s="27"/>
      <c r="F33" s="9"/>
      <c r="G33" s="9"/>
      <c r="H33" s="9"/>
      <c r="I33" s="9"/>
      <c r="J33" s="9"/>
      <c r="K33" s="9"/>
      <c r="L33" s="9"/>
      <c r="M33" s="9"/>
      <c r="N33" s="9"/>
      <c r="O33" s="9"/>
      <c r="P33" s="9"/>
    </row>
    <row r="34" spans="1:16">
      <c r="A34" s="2">
        <v>39356</v>
      </c>
      <c r="B34" s="38">
        <f t="shared" si="0"/>
        <v>2.4125299999999998</v>
      </c>
      <c r="C34" s="37">
        <f t="shared" si="1"/>
        <v>2.4125326370757176</v>
      </c>
      <c r="D34" s="3">
        <v>141.71</v>
      </c>
      <c r="E34" s="27"/>
    </row>
    <row r="35" spans="1:16">
      <c r="A35" s="2">
        <v>39387</v>
      </c>
      <c r="B35" s="38">
        <f t="shared" si="0"/>
        <v>2.3910999999999998</v>
      </c>
      <c r="C35" s="37">
        <f t="shared" si="1"/>
        <v>2.3911036508602601</v>
      </c>
      <c r="D35" s="3">
        <v>142.97999999999999</v>
      </c>
      <c r="E35" s="27"/>
    </row>
    <row r="36" spans="1:16">
      <c r="A36" s="2">
        <v>39417</v>
      </c>
      <c r="B36" s="38">
        <f t="shared" si="0"/>
        <v>2.3875999999999999</v>
      </c>
      <c r="C36" s="37">
        <f t="shared" si="1"/>
        <v>2.387596899224806</v>
      </c>
      <c r="D36" s="3">
        <v>143.19</v>
      </c>
      <c r="E36" s="27"/>
    </row>
    <row r="37" spans="1:16">
      <c r="A37" s="2">
        <v>39448</v>
      </c>
      <c r="B37" s="38">
        <f t="shared" si="0"/>
        <v>2.3774700000000002</v>
      </c>
      <c r="C37" s="37">
        <f t="shared" si="1"/>
        <v>2.3774687065368565</v>
      </c>
      <c r="D37" s="3">
        <v>143.80000000000001</v>
      </c>
      <c r="E37" s="27"/>
    </row>
    <row r="38" spans="1:16">
      <c r="A38" s="2">
        <v>39479</v>
      </c>
      <c r="B38" s="38">
        <f t="shared" si="0"/>
        <v>2.3181400000000001</v>
      </c>
      <c r="C38" s="37">
        <f t="shared" si="1"/>
        <v>2.3181448331977217</v>
      </c>
      <c r="D38" s="3">
        <v>147.47999999999999</v>
      </c>
      <c r="E38" s="27"/>
    </row>
    <row r="39" spans="1:16">
      <c r="A39" s="2">
        <v>39508</v>
      </c>
      <c r="B39" s="38">
        <f t="shared" si="0"/>
        <v>2.2468499999999998</v>
      </c>
      <c r="C39" s="37">
        <f t="shared" si="1"/>
        <v>2.2468454258675079</v>
      </c>
      <c r="D39" s="3">
        <v>152.16</v>
      </c>
      <c r="E39" s="27"/>
    </row>
    <row r="40" spans="1:16">
      <c r="A40" s="2">
        <v>39539</v>
      </c>
      <c r="B40" s="38">
        <f t="shared" si="0"/>
        <v>2.1501899999999998</v>
      </c>
      <c r="C40" s="37">
        <f t="shared" si="1"/>
        <v>2.1501886792452831</v>
      </c>
      <c r="D40" s="3">
        <v>159</v>
      </c>
      <c r="E40" s="27"/>
    </row>
    <row r="41" spans="1:16">
      <c r="A41" s="2">
        <v>39569</v>
      </c>
      <c r="B41" s="38">
        <f t="shared" si="0"/>
        <v>2.1055600000000001</v>
      </c>
      <c r="C41" s="37">
        <f t="shared" si="1"/>
        <v>2.1055613721746629</v>
      </c>
      <c r="D41" s="3">
        <v>162.37</v>
      </c>
      <c r="E41" s="27"/>
    </row>
    <row r="42" spans="1:16">
      <c r="A42" s="2">
        <v>39600</v>
      </c>
      <c r="B42" s="38">
        <f t="shared" si="0"/>
        <v>2.0987100000000001</v>
      </c>
      <c r="C42" s="37">
        <f t="shared" si="1"/>
        <v>2.0987108655616944</v>
      </c>
      <c r="D42" s="3">
        <v>162.9</v>
      </c>
      <c r="E42" s="27"/>
    </row>
    <row r="43" spans="1:16">
      <c r="A43" s="2">
        <v>39630</v>
      </c>
      <c r="B43" s="38">
        <f t="shared" si="0"/>
        <v>2.0728800000000001</v>
      </c>
      <c r="C43" s="37">
        <f t="shared" si="1"/>
        <v>2.0728794033832534</v>
      </c>
      <c r="D43" s="3">
        <v>164.93</v>
      </c>
      <c r="E43" s="27"/>
    </row>
    <row r="44" spans="1:16">
      <c r="A44" s="2">
        <v>39661</v>
      </c>
      <c r="B44" s="38">
        <f t="shared" si="0"/>
        <v>2.12256</v>
      </c>
      <c r="C44" s="37">
        <f t="shared" si="1"/>
        <v>2.1225554106910041</v>
      </c>
      <c r="D44" s="3">
        <v>161.07</v>
      </c>
      <c r="E44" s="27"/>
      <c r="F44" s="9"/>
      <c r="G44" s="9"/>
      <c r="H44" s="9"/>
      <c r="I44" s="9"/>
      <c r="J44" s="9"/>
      <c r="K44" s="9"/>
      <c r="L44" s="9"/>
      <c r="M44" s="9"/>
      <c r="N44" s="9"/>
      <c r="O44" s="9"/>
      <c r="P44" s="9"/>
    </row>
    <row r="45" spans="1:16">
      <c r="A45" s="2">
        <v>39692</v>
      </c>
      <c r="B45" s="38">
        <f t="shared" si="0"/>
        <v>2.1417000000000002</v>
      </c>
      <c r="C45" s="37">
        <f t="shared" si="1"/>
        <v>2.1417026874647624</v>
      </c>
      <c r="D45" s="3">
        <v>159.63</v>
      </c>
      <c r="E45" s="27"/>
      <c r="F45" s="9"/>
      <c r="G45" s="9"/>
      <c r="H45" s="9"/>
      <c r="I45" s="9"/>
      <c r="J45" s="9"/>
      <c r="K45" s="9"/>
      <c r="L45" s="9"/>
      <c r="M45" s="9"/>
      <c r="N45" s="9"/>
      <c r="O45" s="9"/>
      <c r="P45" s="9"/>
    </row>
    <row r="46" spans="1:16">
      <c r="A46" s="2">
        <v>39722</v>
      </c>
      <c r="B46" s="38">
        <f t="shared" si="0"/>
        <v>2.1295600000000001</v>
      </c>
      <c r="C46" s="37">
        <f t="shared" si="1"/>
        <v>2.1295627258004237</v>
      </c>
      <c r="D46" s="3">
        <v>160.54</v>
      </c>
      <c r="E46" s="27"/>
    </row>
    <row r="47" spans="1:16">
      <c r="A47" s="2">
        <v>39753</v>
      </c>
      <c r="B47" s="38">
        <f t="shared" si="0"/>
        <v>2.1302300000000001</v>
      </c>
      <c r="C47" s="37">
        <f t="shared" si="1"/>
        <v>2.1302261823166551</v>
      </c>
      <c r="D47" s="3">
        <v>160.49</v>
      </c>
      <c r="E47" s="27"/>
    </row>
    <row r="48" spans="1:16">
      <c r="A48" s="2">
        <v>39783</v>
      </c>
      <c r="B48" s="38">
        <f t="shared" si="0"/>
        <v>2.2085300000000001</v>
      </c>
      <c r="C48" s="37">
        <f t="shared" si="1"/>
        <v>2.2085271317829456</v>
      </c>
      <c r="D48" s="3">
        <v>154.80000000000001</v>
      </c>
      <c r="E48" s="27"/>
    </row>
    <row r="49" spans="1:5">
      <c r="A49" s="2">
        <v>39814</v>
      </c>
      <c r="B49" s="38">
        <f t="shared" si="0"/>
        <v>2.2033999999999998</v>
      </c>
      <c r="C49" s="37">
        <f t="shared" si="1"/>
        <v>2.2034029389017786</v>
      </c>
      <c r="D49" s="3">
        <v>155.16</v>
      </c>
      <c r="E49" s="27"/>
    </row>
    <row r="50" spans="1:5">
      <c r="A50" s="2">
        <v>39845</v>
      </c>
      <c r="B50" s="38">
        <f t="shared" si="0"/>
        <v>2.1779999999999999</v>
      </c>
      <c r="C50" s="37">
        <f t="shared" si="1"/>
        <v>2.1779957953749123</v>
      </c>
      <c r="D50" s="3">
        <v>156.97</v>
      </c>
      <c r="E50" s="27"/>
    </row>
    <row r="51" spans="1:5">
      <c r="A51" s="2">
        <v>39873</v>
      </c>
      <c r="B51" s="38">
        <f t="shared" si="0"/>
        <v>2.1716299999999999</v>
      </c>
      <c r="C51" s="37">
        <f t="shared" si="1"/>
        <v>2.1716318363717209</v>
      </c>
      <c r="D51" s="3">
        <v>157.43</v>
      </c>
      <c r="E51" s="27"/>
    </row>
    <row r="52" spans="1:5">
      <c r="A52" s="2">
        <v>39904</v>
      </c>
      <c r="B52" s="38">
        <f t="shared" si="0"/>
        <v>2.1576499999999998</v>
      </c>
      <c r="C52" s="37">
        <f t="shared" si="1"/>
        <v>2.1576522562322502</v>
      </c>
      <c r="D52" s="3">
        <v>158.44999999999999</v>
      </c>
      <c r="E52" s="27"/>
    </row>
    <row r="53" spans="1:5">
      <c r="A53" s="2">
        <v>39934</v>
      </c>
      <c r="B53" s="38">
        <f t="shared" si="0"/>
        <v>2.1587399999999999</v>
      </c>
      <c r="C53" s="37">
        <f t="shared" si="1"/>
        <v>2.1587421860200795</v>
      </c>
      <c r="D53" s="3">
        <v>158.37</v>
      </c>
      <c r="E53" s="27"/>
    </row>
    <row r="54" spans="1:5">
      <c r="A54" s="2">
        <v>39965</v>
      </c>
      <c r="B54" s="38">
        <f t="shared" si="0"/>
        <v>2.13862</v>
      </c>
      <c r="C54" s="37">
        <f t="shared" si="1"/>
        <v>2.1386212936319278</v>
      </c>
      <c r="D54" s="3">
        <v>159.86000000000001</v>
      </c>
      <c r="E54" s="27"/>
    </row>
    <row r="55" spans="1:5">
      <c r="A55" s="2">
        <v>39995</v>
      </c>
      <c r="B55" s="38">
        <f t="shared" si="0"/>
        <v>2.1537099999999998</v>
      </c>
      <c r="C55" s="37">
        <f t="shared" si="1"/>
        <v>2.1537104699508629</v>
      </c>
      <c r="D55" s="3">
        <v>158.74</v>
      </c>
      <c r="E55" s="27"/>
    </row>
    <row r="56" spans="1:5">
      <c r="A56" s="2">
        <v>40026</v>
      </c>
      <c r="B56" s="38">
        <f t="shared" si="0"/>
        <v>2.14479</v>
      </c>
      <c r="C56" s="37">
        <f t="shared" si="1"/>
        <v>2.1447929736511919</v>
      </c>
      <c r="D56" s="3">
        <v>159.4</v>
      </c>
      <c r="E56" s="27"/>
    </row>
    <row r="57" spans="1:5">
      <c r="A57" s="2">
        <v>40057</v>
      </c>
      <c r="B57" s="38">
        <f t="shared" si="0"/>
        <v>2.1316899999999999</v>
      </c>
      <c r="C57" s="37">
        <f t="shared" si="1"/>
        <v>2.1316872427983538</v>
      </c>
      <c r="D57" s="3">
        <v>160.38</v>
      </c>
      <c r="E57" s="27"/>
    </row>
    <row r="58" spans="1:5">
      <c r="A58" s="2">
        <v>40087</v>
      </c>
      <c r="B58" s="38">
        <f t="shared" si="0"/>
        <v>2.1255899999999999</v>
      </c>
      <c r="C58" s="37">
        <f t="shared" si="1"/>
        <v>2.1255906490922656</v>
      </c>
      <c r="D58" s="3">
        <v>160.84</v>
      </c>
      <c r="E58" s="27"/>
    </row>
    <row r="59" spans="1:5">
      <c r="A59" s="2">
        <v>40118</v>
      </c>
      <c r="B59" s="38">
        <f t="shared" si="0"/>
        <v>2.0984500000000001</v>
      </c>
      <c r="C59" s="37">
        <f t="shared" si="1"/>
        <v>2.0984532285784434</v>
      </c>
      <c r="D59" s="3">
        <v>162.91999999999999</v>
      </c>
      <c r="E59" s="27"/>
    </row>
    <row r="60" spans="1:5">
      <c r="A60" s="2">
        <v>40148</v>
      </c>
      <c r="B60" s="38">
        <f t="shared" si="0"/>
        <v>2.0848900000000001</v>
      </c>
      <c r="C60" s="37">
        <f t="shared" si="1"/>
        <v>2.0848884010245152</v>
      </c>
      <c r="D60" s="3">
        <v>163.98</v>
      </c>
      <c r="E60" s="27"/>
    </row>
    <row r="61" spans="1:5">
      <c r="A61" s="2">
        <v>40179</v>
      </c>
      <c r="B61" s="38">
        <f t="shared" si="0"/>
        <v>2.0727500000000001</v>
      </c>
      <c r="C61" s="37">
        <f t="shared" si="1"/>
        <v>2.0727537286285922</v>
      </c>
      <c r="D61" s="3">
        <v>164.94</v>
      </c>
      <c r="E61" s="27"/>
    </row>
    <row r="62" spans="1:5">
      <c r="A62" s="2">
        <v>40210</v>
      </c>
      <c r="B62" s="38">
        <f t="shared" si="0"/>
        <v>2.0388799999999998</v>
      </c>
      <c r="C62" s="37">
        <f t="shared" si="1"/>
        <v>2.0388835877862594</v>
      </c>
      <c r="D62" s="3">
        <v>167.68</v>
      </c>
      <c r="E62" s="27"/>
    </row>
    <row r="63" spans="1:5">
      <c r="A63" s="2">
        <v>40238</v>
      </c>
      <c r="B63" s="38">
        <f t="shared" si="0"/>
        <v>2</v>
      </c>
      <c r="C63" s="37">
        <f t="shared" si="1"/>
        <v>2</v>
      </c>
      <c r="D63" s="3">
        <v>170.94</v>
      </c>
      <c r="E63" s="27"/>
    </row>
    <row r="64" spans="1:5">
      <c r="A64" s="2">
        <v>40269</v>
      </c>
      <c r="B64" s="38">
        <f t="shared" si="0"/>
        <v>1.9540500000000001</v>
      </c>
      <c r="C64" s="37">
        <f t="shared" si="1"/>
        <v>1.9540466392318243</v>
      </c>
      <c r="D64" s="3">
        <v>174.96</v>
      </c>
      <c r="E64" s="27"/>
    </row>
    <row r="65" spans="1:16">
      <c r="A65" s="2">
        <v>40299</v>
      </c>
      <c r="B65" s="38">
        <f t="shared" si="0"/>
        <v>1.9767600000000001</v>
      </c>
      <c r="C65" s="37">
        <f t="shared" si="1"/>
        <v>1.9767562879444927</v>
      </c>
      <c r="D65" s="3">
        <v>172.95</v>
      </c>
      <c r="E65" s="27"/>
    </row>
    <row r="66" spans="1:16">
      <c r="A66" s="2">
        <v>40330</v>
      </c>
      <c r="B66" s="38">
        <f t="shared" ref="B66:B129" si="2">ROUND(C66,5)</f>
        <v>1.98675</v>
      </c>
      <c r="C66" s="37">
        <f t="shared" ref="C66:C129" si="3">$D$160/D66</f>
        <v>1.9867503486750346</v>
      </c>
      <c r="D66" s="3">
        <v>172.08</v>
      </c>
      <c r="E66" s="27"/>
    </row>
    <row r="67" spans="1:16">
      <c r="A67" s="2">
        <v>40360</v>
      </c>
      <c r="B67" s="38">
        <f t="shared" si="2"/>
        <v>1.98987</v>
      </c>
      <c r="C67" s="37">
        <f t="shared" si="3"/>
        <v>1.9898725336127117</v>
      </c>
      <c r="D67" s="3">
        <v>171.81</v>
      </c>
      <c r="E67" s="27"/>
    </row>
    <row r="68" spans="1:16">
      <c r="A68" s="2">
        <v>40391</v>
      </c>
      <c r="B68" s="38">
        <f t="shared" si="2"/>
        <v>1.9672000000000001</v>
      </c>
      <c r="C68" s="37">
        <f t="shared" si="3"/>
        <v>1.9672017952701537</v>
      </c>
      <c r="D68" s="3">
        <v>173.79</v>
      </c>
      <c r="E68" s="27"/>
    </row>
    <row r="69" spans="1:16">
      <c r="A69" s="2">
        <v>40422</v>
      </c>
      <c r="B69" s="38">
        <f t="shared" si="2"/>
        <v>1.95729</v>
      </c>
      <c r="C69" s="37">
        <f t="shared" si="3"/>
        <v>1.9572908913952025</v>
      </c>
      <c r="D69" s="3">
        <v>174.67</v>
      </c>
      <c r="E69" s="27"/>
    </row>
    <row r="70" spans="1:16">
      <c r="A70" s="2">
        <v>40452</v>
      </c>
      <c r="B70" s="38">
        <f t="shared" si="2"/>
        <v>1.9339299999999999</v>
      </c>
      <c r="C70" s="37">
        <f t="shared" si="3"/>
        <v>1.9339291775087679</v>
      </c>
      <c r="D70" s="3">
        <v>176.78</v>
      </c>
      <c r="E70" s="27"/>
    </row>
    <row r="71" spans="1:16">
      <c r="A71" s="2">
        <v>40483</v>
      </c>
      <c r="B71" s="38">
        <f t="shared" si="2"/>
        <v>1.9399599999999999</v>
      </c>
      <c r="C71" s="37">
        <f t="shared" si="3"/>
        <v>1.9399648187028316</v>
      </c>
      <c r="D71" s="3">
        <v>176.23</v>
      </c>
      <c r="E71" s="27"/>
    </row>
    <row r="72" spans="1:16">
      <c r="A72" s="2">
        <v>40513</v>
      </c>
      <c r="B72" s="38">
        <f t="shared" si="2"/>
        <v>1.9148700000000001</v>
      </c>
      <c r="C72" s="37">
        <f t="shared" si="3"/>
        <v>1.9148650162428589</v>
      </c>
      <c r="D72" s="3">
        <v>178.54</v>
      </c>
      <c r="E72" s="27"/>
    </row>
    <row r="73" spans="1:16">
      <c r="A73" s="2">
        <v>40544</v>
      </c>
      <c r="B73" s="38">
        <f t="shared" si="2"/>
        <v>1.8707499999999999</v>
      </c>
      <c r="C73" s="37">
        <f t="shared" si="3"/>
        <v>1.8707523939808481</v>
      </c>
      <c r="D73" s="3">
        <v>182.75</v>
      </c>
      <c r="E73" s="27"/>
    </row>
    <row r="74" spans="1:16">
      <c r="A74" s="2">
        <v>40575</v>
      </c>
      <c r="B74" s="38">
        <f t="shared" si="2"/>
        <v>1.8390500000000001</v>
      </c>
      <c r="C74" s="37">
        <f t="shared" si="3"/>
        <v>1.8390532544378697</v>
      </c>
      <c r="D74" s="3">
        <v>185.9</v>
      </c>
      <c r="E74" s="27"/>
    </row>
    <row r="75" spans="1:16">
      <c r="A75" s="2">
        <v>40603</v>
      </c>
      <c r="B75" s="38">
        <f t="shared" si="2"/>
        <v>1.81687</v>
      </c>
      <c r="C75" s="37">
        <f t="shared" si="3"/>
        <v>1.8168677259924537</v>
      </c>
      <c r="D75" s="3">
        <v>188.17</v>
      </c>
      <c r="E75" s="27"/>
    </row>
    <row r="76" spans="1:16">
      <c r="A76" s="2">
        <v>40634</v>
      </c>
      <c r="B76" s="38">
        <f t="shared" si="2"/>
        <v>1.80583</v>
      </c>
      <c r="C76" s="37">
        <f t="shared" si="3"/>
        <v>1.8058313965772237</v>
      </c>
      <c r="D76" s="3">
        <v>189.32</v>
      </c>
      <c r="E76" s="27"/>
    </row>
    <row r="77" spans="1:16">
      <c r="A77" s="2">
        <v>40664</v>
      </c>
      <c r="B77" s="38">
        <f t="shared" si="2"/>
        <v>1.80307</v>
      </c>
      <c r="C77" s="37">
        <f t="shared" si="3"/>
        <v>1.8030694583619007</v>
      </c>
      <c r="D77" s="3">
        <v>189.61</v>
      </c>
      <c r="E77" s="27"/>
    </row>
    <row r="78" spans="1:16">
      <c r="A78" s="2">
        <v>40695</v>
      </c>
      <c r="B78" s="38">
        <f t="shared" si="2"/>
        <v>1.80297</v>
      </c>
      <c r="C78" s="37">
        <f t="shared" si="3"/>
        <v>1.802974369792216</v>
      </c>
      <c r="D78" s="3">
        <v>189.62</v>
      </c>
      <c r="E78" s="27"/>
      <c r="F78" s="9"/>
      <c r="G78" s="9"/>
      <c r="H78" s="9"/>
      <c r="I78" s="9"/>
      <c r="J78" s="9"/>
      <c r="K78" s="9"/>
      <c r="L78" s="9"/>
      <c r="M78" s="9"/>
      <c r="N78" s="9"/>
      <c r="O78" s="9"/>
      <c r="P78" s="9"/>
    </row>
    <row r="79" spans="1:16">
      <c r="A79" s="2">
        <v>40725</v>
      </c>
      <c r="B79" s="38">
        <f t="shared" si="2"/>
        <v>1.80345</v>
      </c>
      <c r="C79" s="37">
        <f t="shared" si="3"/>
        <v>1.8034499129609116</v>
      </c>
      <c r="D79" s="3">
        <v>189.57</v>
      </c>
      <c r="E79" s="27"/>
      <c r="F79" s="9"/>
      <c r="G79" s="9"/>
      <c r="H79" s="9"/>
      <c r="I79" s="9"/>
      <c r="J79" s="9"/>
      <c r="K79" s="9"/>
      <c r="L79" s="9"/>
      <c r="M79" s="9"/>
      <c r="N79" s="9"/>
      <c r="O79" s="9"/>
      <c r="P79" s="9"/>
    </row>
    <row r="80" spans="1:16">
      <c r="A80" s="2">
        <v>40756</v>
      </c>
      <c r="B80" s="38">
        <f t="shared" si="2"/>
        <v>1.77223</v>
      </c>
      <c r="C80" s="37">
        <f t="shared" si="3"/>
        <v>1.772225390078275</v>
      </c>
      <c r="D80" s="3">
        <v>192.91</v>
      </c>
      <c r="E80" s="27"/>
      <c r="F80" s="9"/>
      <c r="G80" s="9"/>
      <c r="H80" s="9"/>
      <c r="I80" s="9"/>
      <c r="J80" s="9"/>
      <c r="K80" s="9"/>
      <c r="L80" s="9"/>
      <c r="M80" s="9"/>
      <c r="N80" s="9"/>
      <c r="O80" s="9"/>
      <c r="P80" s="9"/>
    </row>
    <row r="81" spans="1:16">
      <c r="A81" s="2">
        <v>40787</v>
      </c>
      <c r="B81" s="38">
        <f t="shared" si="2"/>
        <v>1.7452700000000001</v>
      </c>
      <c r="C81" s="37">
        <f t="shared" si="3"/>
        <v>1.7452651998570627</v>
      </c>
      <c r="D81" s="3">
        <v>195.89</v>
      </c>
      <c r="E81" s="27"/>
      <c r="F81" s="9"/>
      <c r="G81" s="9"/>
      <c r="H81" s="9"/>
      <c r="I81" s="9"/>
      <c r="J81" s="9"/>
      <c r="K81" s="9"/>
      <c r="L81" s="9"/>
      <c r="M81" s="9"/>
      <c r="N81" s="9"/>
      <c r="O81" s="9"/>
      <c r="P81" s="9"/>
    </row>
    <row r="82" spans="1:16">
      <c r="A82" s="2">
        <v>40817</v>
      </c>
      <c r="B82" s="38">
        <f t="shared" si="2"/>
        <v>1.71773</v>
      </c>
      <c r="C82" s="37">
        <f t="shared" si="3"/>
        <v>1.7177309953273376</v>
      </c>
      <c r="D82" s="3">
        <v>199.03</v>
      </c>
      <c r="E82" s="27"/>
      <c r="F82" s="9"/>
      <c r="G82" s="9"/>
      <c r="H82" s="9"/>
      <c r="I82" s="9"/>
      <c r="J82" s="9"/>
      <c r="K82" s="9"/>
      <c r="L82" s="9"/>
      <c r="M82" s="9"/>
      <c r="N82" s="9"/>
      <c r="O82" s="9"/>
      <c r="P82" s="9"/>
    </row>
    <row r="83" spans="1:16">
      <c r="A83" s="2">
        <v>40848</v>
      </c>
      <c r="B83" s="38">
        <f t="shared" si="2"/>
        <v>1.7066699999999999</v>
      </c>
      <c r="C83" s="37">
        <f t="shared" si="3"/>
        <v>1.7066693290734825</v>
      </c>
      <c r="D83" s="3">
        <v>200.32</v>
      </c>
      <c r="E83" s="27"/>
      <c r="F83" s="9"/>
      <c r="G83" s="9"/>
      <c r="H83" s="9"/>
      <c r="I83" s="9"/>
      <c r="J83" s="9"/>
      <c r="K83" s="9"/>
      <c r="L83" s="9"/>
      <c r="M83" s="9"/>
      <c r="N83" s="9"/>
      <c r="O83" s="9"/>
      <c r="P83" s="9"/>
    </row>
    <row r="84" spans="1:16">
      <c r="A84" s="2">
        <v>40878</v>
      </c>
      <c r="B84" s="38">
        <f t="shared" si="2"/>
        <v>1.68971</v>
      </c>
      <c r="C84" s="37">
        <f t="shared" si="3"/>
        <v>1.6897148223199723</v>
      </c>
      <c r="D84" s="3">
        <v>202.33</v>
      </c>
      <c r="E84" s="27"/>
      <c r="F84" s="9"/>
      <c r="G84" s="9"/>
      <c r="H84" s="9"/>
      <c r="I84" s="9"/>
      <c r="J84" s="9"/>
      <c r="K84" s="9"/>
      <c r="L84" s="9"/>
      <c r="M84" s="9"/>
      <c r="N84" s="9"/>
      <c r="O84" s="9"/>
      <c r="P84" s="9"/>
    </row>
    <row r="85" spans="1:16">
      <c r="A85" s="2">
        <v>40909</v>
      </c>
      <c r="B85" s="38">
        <f t="shared" si="2"/>
        <v>1.6833100000000001</v>
      </c>
      <c r="C85" s="37">
        <f t="shared" si="3"/>
        <v>1.6833087149187593</v>
      </c>
      <c r="D85" s="3">
        <v>203.1</v>
      </c>
      <c r="E85" s="27"/>
      <c r="F85" s="9"/>
      <c r="G85" s="9"/>
      <c r="H85" s="9"/>
      <c r="I85" s="9"/>
      <c r="J85" s="9"/>
      <c r="K85" s="9"/>
      <c r="L85" s="9"/>
      <c r="M85" s="9"/>
      <c r="N85" s="9"/>
      <c r="O85" s="9"/>
      <c r="P85" s="9"/>
    </row>
    <row r="86" spans="1:16">
      <c r="A86" s="2">
        <v>40940</v>
      </c>
      <c r="B86" s="38">
        <f t="shared" si="2"/>
        <v>1.6848799999999999</v>
      </c>
      <c r="C86" s="37">
        <f t="shared" si="3"/>
        <v>1.6848849243506974</v>
      </c>
      <c r="D86" s="3">
        <v>202.91</v>
      </c>
      <c r="E86" s="27"/>
    </row>
    <row r="87" spans="1:16">
      <c r="A87" s="2">
        <v>40969</v>
      </c>
      <c r="B87" s="38">
        <f t="shared" si="2"/>
        <v>1.67885</v>
      </c>
      <c r="C87" s="37">
        <f t="shared" si="3"/>
        <v>1.6788450206246317</v>
      </c>
      <c r="D87" s="3">
        <v>203.64</v>
      </c>
      <c r="E87" s="27"/>
    </row>
    <row r="88" spans="1:16">
      <c r="A88" s="2">
        <v>41000</v>
      </c>
      <c r="B88" s="38">
        <f t="shared" si="2"/>
        <v>1.67744</v>
      </c>
      <c r="C88" s="37">
        <f t="shared" si="3"/>
        <v>1.6774446788675728</v>
      </c>
      <c r="D88" s="3">
        <v>203.81</v>
      </c>
      <c r="E88" s="27"/>
    </row>
    <row r="89" spans="1:16">
      <c r="A89" s="2">
        <v>41030</v>
      </c>
      <c r="B89" s="38">
        <f t="shared" si="2"/>
        <v>1.6686000000000001</v>
      </c>
      <c r="C89" s="37">
        <f t="shared" si="3"/>
        <v>1.6686026648445509</v>
      </c>
      <c r="D89" s="3">
        <v>204.89</v>
      </c>
      <c r="E89" s="27"/>
    </row>
    <row r="90" spans="1:16">
      <c r="A90" s="2">
        <v>41061</v>
      </c>
      <c r="B90" s="38">
        <f t="shared" si="2"/>
        <v>1.6939</v>
      </c>
      <c r="C90" s="37">
        <f t="shared" si="3"/>
        <v>1.693900807610365</v>
      </c>
      <c r="D90" s="3">
        <v>201.83</v>
      </c>
      <c r="E90" s="27"/>
    </row>
    <row r="91" spans="1:16">
      <c r="A91" s="2">
        <v>41091</v>
      </c>
      <c r="B91" s="38">
        <f t="shared" si="2"/>
        <v>1.6992</v>
      </c>
      <c r="C91" s="37">
        <f t="shared" si="3"/>
        <v>1.6992047713717695</v>
      </c>
      <c r="D91" s="3">
        <v>201.2</v>
      </c>
      <c r="E91" s="27"/>
    </row>
    <row r="92" spans="1:16">
      <c r="A92" s="2">
        <v>41122</v>
      </c>
      <c r="B92" s="38">
        <f t="shared" si="2"/>
        <v>1.6949099999999999</v>
      </c>
      <c r="C92" s="37">
        <f t="shared" si="3"/>
        <v>1.6949085320509643</v>
      </c>
      <c r="D92" s="3">
        <v>201.71</v>
      </c>
      <c r="E92" s="27"/>
    </row>
    <row r="93" spans="1:16">
      <c r="A93" s="2">
        <v>41153</v>
      </c>
      <c r="B93" s="38">
        <f t="shared" si="2"/>
        <v>1.67761</v>
      </c>
      <c r="C93" s="37">
        <f t="shared" si="3"/>
        <v>1.6776093036949802</v>
      </c>
      <c r="D93" s="3">
        <v>203.79</v>
      </c>
      <c r="E93" s="27"/>
    </row>
    <row r="94" spans="1:16">
      <c r="A94" s="2">
        <v>41183</v>
      </c>
      <c r="B94" s="38">
        <f t="shared" si="2"/>
        <v>1.67465</v>
      </c>
      <c r="C94" s="37">
        <f t="shared" si="3"/>
        <v>1.6746509919177075</v>
      </c>
      <c r="D94" s="3">
        <v>204.15</v>
      </c>
      <c r="E94" s="27"/>
    </row>
    <row r="95" spans="1:16">
      <c r="A95" s="2">
        <v>41214</v>
      </c>
      <c r="B95" s="38">
        <f t="shared" si="2"/>
        <v>1.6473</v>
      </c>
      <c r="C95" s="37">
        <f t="shared" si="3"/>
        <v>1.6472969066204106</v>
      </c>
      <c r="D95" s="3">
        <v>207.54</v>
      </c>
      <c r="E95" s="27"/>
    </row>
    <row r="96" spans="1:16">
      <c r="A96" s="2">
        <v>41244</v>
      </c>
      <c r="B96" s="38">
        <f t="shared" si="2"/>
        <v>1.6492800000000001</v>
      </c>
      <c r="C96" s="37">
        <f t="shared" si="3"/>
        <v>1.6492836123305514</v>
      </c>
      <c r="D96" s="3">
        <v>207.29</v>
      </c>
      <c r="E96" s="27"/>
    </row>
    <row r="97" spans="1:5">
      <c r="A97" s="2">
        <v>41275</v>
      </c>
      <c r="B97" s="38">
        <f t="shared" si="2"/>
        <v>1.6523099999999999</v>
      </c>
      <c r="C97" s="37">
        <f t="shared" si="3"/>
        <v>1.6523125996810208</v>
      </c>
      <c r="D97" s="3">
        <v>206.91</v>
      </c>
      <c r="E97" s="27"/>
    </row>
    <row r="98" spans="1:5">
      <c r="A98" s="2">
        <v>41306</v>
      </c>
      <c r="B98" s="38">
        <f t="shared" si="2"/>
        <v>1.65439</v>
      </c>
      <c r="C98" s="37">
        <f t="shared" si="3"/>
        <v>1.6543914831841278</v>
      </c>
      <c r="D98" s="3">
        <v>206.65</v>
      </c>
      <c r="E98" s="27"/>
    </row>
    <row r="99" spans="1:5">
      <c r="A99" s="2">
        <v>41334</v>
      </c>
      <c r="B99" s="38">
        <f t="shared" si="2"/>
        <v>1.6410499999999999</v>
      </c>
      <c r="C99" s="37">
        <f t="shared" si="3"/>
        <v>1.6410502568041088</v>
      </c>
      <c r="D99" s="3">
        <v>208.33</v>
      </c>
      <c r="E99" s="27"/>
    </row>
    <row r="100" spans="1:5">
      <c r="A100" s="2">
        <v>41365</v>
      </c>
      <c r="B100" s="38">
        <f t="shared" si="2"/>
        <v>1.64944</v>
      </c>
      <c r="C100" s="37">
        <f t="shared" si="3"/>
        <v>1.6494427558257345</v>
      </c>
      <c r="D100" s="3">
        <v>207.27</v>
      </c>
      <c r="E100" s="27"/>
    </row>
    <row r="101" spans="1:5">
      <c r="A101" s="2">
        <v>41395</v>
      </c>
      <c r="B101" s="38">
        <f t="shared" si="2"/>
        <v>1.63313</v>
      </c>
      <c r="C101" s="37">
        <f t="shared" si="3"/>
        <v>1.6331327027801661</v>
      </c>
      <c r="D101" s="3">
        <v>209.34</v>
      </c>
      <c r="E101" s="27"/>
    </row>
    <row r="102" spans="1:5">
      <c r="A102" s="2">
        <v>41426</v>
      </c>
      <c r="B102" s="38">
        <f t="shared" si="2"/>
        <v>1.60968</v>
      </c>
      <c r="C102" s="37">
        <f t="shared" si="3"/>
        <v>1.6096803050991102</v>
      </c>
      <c r="D102" s="3">
        <v>212.39</v>
      </c>
      <c r="E102" s="27"/>
    </row>
    <row r="103" spans="1:5">
      <c r="A103" s="2">
        <v>41456</v>
      </c>
      <c r="B103" s="38">
        <f t="shared" si="2"/>
        <v>1.59385</v>
      </c>
      <c r="C103" s="37">
        <f t="shared" si="3"/>
        <v>1.5938461538461539</v>
      </c>
      <c r="D103" s="3">
        <v>214.5</v>
      </c>
      <c r="E103" s="27"/>
    </row>
    <row r="104" spans="1:5">
      <c r="A104" s="2">
        <v>41487</v>
      </c>
      <c r="B104" s="38">
        <f t="shared" si="2"/>
        <v>1.59318</v>
      </c>
      <c r="C104" s="37">
        <f t="shared" si="3"/>
        <v>1.5931776876834893</v>
      </c>
      <c r="D104" s="3">
        <v>214.59</v>
      </c>
      <c r="E104" s="27"/>
    </row>
    <row r="105" spans="1:5">
      <c r="A105" s="2">
        <v>41518</v>
      </c>
      <c r="B105" s="38">
        <f t="shared" si="2"/>
        <v>1.57927</v>
      </c>
      <c r="C105" s="37">
        <f t="shared" si="3"/>
        <v>1.5792682926829269</v>
      </c>
      <c r="D105" s="3">
        <v>216.48</v>
      </c>
      <c r="E105" s="27"/>
    </row>
    <row r="106" spans="1:5">
      <c r="A106" s="2">
        <v>41548</v>
      </c>
      <c r="B106" s="38">
        <f t="shared" si="2"/>
        <v>1.56847</v>
      </c>
      <c r="C106" s="37">
        <f t="shared" si="3"/>
        <v>1.5684727256044411</v>
      </c>
      <c r="D106" s="3">
        <v>217.97</v>
      </c>
      <c r="E106" s="27"/>
    </row>
    <row r="107" spans="1:5">
      <c r="A107" s="2">
        <v>41579</v>
      </c>
      <c r="B107" s="38">
        <f t="shared" si="2"/>
        <v>1.5588900000000001</v>
      </c>
      <c r="C107" s="37">
        <f t="shared" si="3"/>
        <v>1.5588892435365465</v>
      </c>
      <c r="D107" s="3">
        <v>219.31</v>
      </c>
      <c r="E107" s="27"/>
    </row>
    <row r="108" spans="1:5">
      <c r="A108" s="2">
        <v>41609</v>
      </c>
      <c r="B108" s="38">
        <f t="shared" si="2"/>
        <v>1.5418099999999999</v>
      </c>
      <c r="C108" s="37">
        <f t="shared" si="3"/>
        <v>1.5418057184089473</v>
      </c>
      <c r="D108" s="3">
        <v>221.74</v>
      </c>
      <c r="E108" s="27"/>
    </row>
    <row r="109" spans="1:5">
      <c r="A109" s="2">
        <v>41640</v>
      </c>
      <c r="B109" s="38">
        <f t="shared" si="2"/>
        <v>1.49227</v>
      </c>
      <c r="C109" s="37">
        <f t="shared" si="3"/>
        <v>1.4922741161065036</v>
      </c>
      <c r="D109" s="3">
        <v>229.1</v>
      </c>
      <c r="E109" s="27"/>
    </row>
    <row r="110" spans="1:5">
      <c r="A110" s="2">
        <v>41671</v>
      </c>
      <c r="B110" s="38">
        <f t="shared" si="2"/>
        <v>1.4719100000000001</v>
      </c>
      <c r="C110" s="37">
        <f t="shared" si="3"/>
        <v>1.4719076936324105</v>
      </c>
      <c r="D110" s="3">
        <v>232.27</v>
      </c>
      <c r="E110" s="27"/>
    </row>
    <row r="111" spans="1:5">
      <c r="A111" s="2">
        <v>41699</v>
      </c>
      <c r="B111" s="38">
        <f t="shared" si="2"/>
        <v>1.4611499999999999</v>
      </c>
      <c r="C111" s="37">
        <f t="shared" si="3"/>
        <v>1.461150525685956</v>
      </c>
      <c r="D111" s="3">
        <v>233.98</v>
      </c>
      <c r="E111" s="27"/>
    </row>
    <row r="112" spans="1:5">
      <c r="A112" s="2">
        <v>41730</v>
      </c>
      <c r="B112" s="38">
        <f t="shared" si="2"/>
        <v>1.4599</v>
      </c>
      <c r="C112" s="37">
        <f t="shared" si="3"/>
        <v>1.4599026389956442</v>
      </c>
      <c r="D112" s="3">
        <v>234.18</v>
      </c>
      <c r="E112" s="27"/>
    </row>
    <row r="113" spans="1:5">
      <c r="A113" s="2">
        <v>41760</v>
      </c>
      <c r="B113" s="38">
        <f t="shared" si="2"/>
        <v>1.4675499999999999</v>
      </c>
      <c r="C113" s="37">
        <f t="shared" si="3"/>
        <v>1.4675480769230769</v>
      </c>
      <c r="D113" s="3">
        <v>232.96</v>
      </c>
      <c r="E113" s="27"/>
    </row>
    <row r="114" spans="1:5">
      <c r="A114" s="2">
        <v>41791</v>
      </c>
      <c r="B114" s="38">
        <f t="shared" si="2"/>
        <v>1.4667300000000001</v>
      </c>
      <c r="C114" s="37">
        <f t="shared" si="3"/>
        <v>1.4667295894289758</v>
      </c>
      <c r="D114" s="3">
        <v>233.09</v>
      </c>
      <c r="E114" s="27"/>
    </row>
    <row r="115" spans="1:5">
      <c r="A115" s="2">
        <v>41821</v>
      </c>
      <c r="B115" s="38">
        <f t="shared" si="2"/>
        <v>1.45611</v>
      </c>
      <c r="C115" s="37">
        <f t="shared" si="3"/>
        <v>1.4561097150645257</v>
      </c>
      <c r="D115" s="3">
        <v>234.79</v>
      </c>
      <c r="E115" s="27"/>
    </row>
    <row r="116" spans="1:5">
      <c r="A116" s="2">
        <v>41852</v>
      </c>
      <c r="B116" s="38">
        <f t="shared" si="2"/>
        <v>1.45</v>
      </c>
      <c r="C116" s="37">
        <f t="shared" si="3"/>
        <v>1.4499957587581644</v>
      </c>
      <c r="D116" s="3">
        <v>235.78</v>
      </c>
      <c r="E116" s="27"/>
    </row>
    <row r="117" spans="1:5">
      <c r="A117" s="2">
        <v>41883</v>
      </c>
      <c r="B117" s="38">
        <f t="shared" si="2"/>
        <v>1.43774</v>
      </c>
      <c r="C117" s="37">
        <f t="shared" si="3"/>
        <v>1.4377391816308507</v>
      </c>
      <c r="D117" s="3">
        <v>237.79</v>
      </c>
      <c r="E117" s="27"/>
    </row>
    <row r="118" spans="1:5">
      <c r="A118" s="2">
        <v>41913</v>
      </c>
      <c r="B118" s="38">
        <f t="shared" si="2"/>
        <v>1.4246799999999999</v>
      </c>
      <c r="C118" s="37">
        <f t="shared" si="3"/>
        <v>1.4246780847605951</v>
      </c>
      <c r="D118" s="3">
        <v>239.97</v>
      </c>
      <c r="E118" s="27"/>
    </row>
    <row r="119" spans="1:5">
      <c r="A119" s="2">
        <v>41944</v>
      </c>
      <c r="B119" s="38">
        <f t="shared" si="2"/>
        <v>1.43859</v>
      </c>
      <c r="C119" s="37">
        <f t="shared" si="3"/>
        <v>1.4385861561119293</v>
      </c>
      <c r="D119" s="3">
        <v>237.65</v>
      </c>
      <c r="E119" s="27"/>
    </row>
    <row r="120" spans="1:5">
      <c r="A120" s="2">
        <v>41974</v>
      </c>
      <c r="B120" s="38">
        <f t="shared" si="2"/>
        <v>1.44963</v>
      </c>
      <c r="C120" s="37">
        <f t="shared" si="3"/>
        <v>1.4496268656716418</v>
      </c>
      <c r="D120" s="3">
        <v>235.84</v>
      </c>
      <c r="E120" s="27"/>
    </row>
    <row r="121" spans="1:5">
      <c r="A121" s="2">
        <v>42005</v>
      </c>
      <c r="B121" s="38">
        <f t="shared" si="2"/>
        <v>1.4449099999999999</v>
      </c>
      <c r="C121" s="37">
        <f t="shared" si="3"/>
        <v>1.4449093444909344</v>
      </c>
      <c r="D121" s="3">
        <v>236.61</v>
      </c>
      <c r="E121" s="27"/>
    </row>
    <row r="122" spans="1:5">
      <c r="A122" s="2">
        <v>42036</v>
      </c>
      <c r="B122" s="38">
        <f t="shared" si="2"/>
        <v>1.42771</v>
      </c>
      <c r="C122" s="37">
        <f t="shared" si="3"/>
        <v>1.4277123527937861</v>
      </c>
      <c r="D122" s="3">
        <v>239.46</v>
      </c>
      <c r="E122" s="27"/>
    </row>
    <row r="123" spans="1:5">
      <c r="A123" s="2">
        <v>42064</v>
      </c>
      <c r="B123" s="38">
        <f t="shared" si="2"/>
        <v>1.4129</v>
      </c>
      <c r="C123" s="37">
        <f t="shared" si="3"/>
        <v>1.4129024259205687</v>
      </c>
      <c r="D123" s="3">
        <v>241.97</v>
      </c>
      <c r="E123" s="27"/>
    </row>
    <row r="124" spans="1:5">
      <c r="A124" s="2">
        <v>42095</v>
      </c>
      <c r="B124" s="38">
        <f t="shared" si="2"/>
        <v>1.3930400000000001</v>
      </c>
      <c r="C124" s="37">
        <f t="shared" si="3"/>
        <v>1.3930405019965773</v>
      </c>
      <c r="D124" s="3">
        <v>245.42</v>
      </c>
      <c r="E124" s="27"/>
    </row>
    <row r="125" spans="1:5">
      <c r="A125" s="2">
        <v>42125</v>
      </c>
      <c r="B125" s="38">
        <f t="shared" si="2"/>
        <v>1.3777200000000001</v>
      </c>
      <c r="C125" s="37">
        <f t="shared" si="3"/>
        <v>1.3777150916784202</v>
      </c>
      <c r="D125" s="3">
        <v>248.15</v>
      </c>
      <c r="E125" s="27"/>
    </row>
    <row r="126" spans="1:5">
      <c r="A126" s="2">
        <v>42156</v>
      </c>
      <c r="B126" s="38">
        <f t="shared" si="2"/>
        <v>1.3742300000000001</v>
      </c>
      <c r="C126" s="37">
        <f t="shared" si="3"/>
        <v>1.3742262239729881</v>
      </c>
      <c r="D126" s="3">
        <v>248.78</v>
      </c>
      <c r="E126" s="27"/>
    </row>
    <row r="127" spans="1:5">
      <c r="A127" s="2">
        <v>42186</v>
      </c>
      <c r="B127" s="38">
        <f t="shared" si="2"/>
        <v>1.3786</v>
      </c>
      <c r="C127" s="37">
        <f t="shared" si="3"/>
        <v>1.3786039759667728</v>
      </c>
      <c r="D127" s="3">
        <v>247.99</v>
      </c>
      <c r="E127" s="27"/>
    </row>
    <row r="128" spans="1:5">
      <c r="A128" s="2">
        <v>42217</v>
      </c>
      <c r="B128" s="38">
        <f t="shared" si="2"/>
        <v>1.36517</v>
      </c>
      <c r="C128" s="37">
        <f t="shared" si="3"/>
        <v>1.3651719043245616</v>
      </c>
      <c r="D128" s="3">
        <v>250.43</v>
      </c>
      <c r="E128" s="27"/>
    </row>
    <row r="129" spans="1:5">
      <c r="A129" s="2">
        <v>42248</v>
      </c>
      <c r="B129" s="38">
        <f t="shared" si="2"/>
        <v>1.34466</v>
      </c>
      <c r="C129" s="37">
        <f t="shared" si="3"/>
        <v>1.3446607669616519</v>
      </c>
      <c r="D129" s="3">
        <v>254.25</v>
      </c>
      <c r="E129" s="27"/>
    </row>
    <row r="130" spans="1:5">
      <c r="A130" s="2">
        <v>42278</v>
      </c>
      <c r="B130" s="38">
        <f t="shared" ref="B130:B160" si="4">ROUND(C130,5)</f>
        <v>1.3473599999999999</v>
      </c>
      <c r="C130" s="37">
        <f t="shared" ref="C130:C160" si="5">$D$160/D130</f>
        <v>1.3473634428943011</v>
      </c>
      <c r="D130" s="3">
        <v>253.74</v>
      </c>
      <c r="E130" s="27"/>
    </row>
    <row r="131" spans="1:5">
      <c r="A131" s="2">
        <v>42309</v>
      </c>
      <c r="B131" s="38">
        <f t="shared" si="4"/>
        <v>1.3668100000000001</v>
      </c>
      <c r="C131" s="37">
        <f t="shared" si="5"/>
        <v>1.3668092591852237</v>
      </c>
      <c r="D131" s="3">
        <v>250.13</v>
      </c>
      <c r="E131" s="27"/>
    </row>
    <row r="132" spans="1:5">
      <c r="A132" s="2">
        <v>42339</v>
      </c>
      <c r="B132" s="38">
        <f t="shared" si="4"/>
        <v>1.3713</v>
      </c>
      <c r="C132" s="37">
        <f t="shared" si="5"/>
        <v>1.3713048012514539</v>
      </c>
      <c r="D132" s="3">
        <v>249.31</v>
      </c>
      <c r="E132" s="27"/>
    </row>
    <row r="133" spans="1:5">
      <c r="A133" s="2">
        <v>42370</v>
      </c>
      <c r="B133" s="38">
        <f t="shared" si="4"/>
        <v>1.3638600000000001</v>
      </c>
      <c r="C133" s="37">
        <f t="shared" si="5"/>
        <v>1.3638648422228428</v>
      </c>
      <c r="D133" s="3">
        <v>250.67</v>
      </c>
      <c r="E133" s="27"/>
    </row>
    <row r="134" spans="1:5">
      <c r="A134" s="2">
        <v>42401</v>
      </c>
      <c r="B134" s="38">
        <f t="shared" si="4"/>
        <v>1.3666499999999999</v>
      </c>
      <c r="C134" s="37">
        <f t="shared" si="5"/>
        <v>1.3666453469779341</v>
      </c>
      <c r="D134" s="3">
        <v>250.16</v>
      </c>
      <c r="E134" s="27"/>
    </row>
    <row r="135" spans="1:5">
      <c r="A135" s="2">
        <v>42430</v>
      </c>
      <c r="B135" s="38">
        <f t="shared" si="4"/>
        <v>1.3611500000000001</v>
      </c>
      <c r="C135" s="37">
        <f t="shared" si="5"/>
        <v>1.3611498188477924</v>
      </c>
      <c r="D135" s="3">
        <v>251.17</v>
      </c>
      <c r="E135" s="27"/>
    </row>
    <row r="136" spans="1:5">
      <c r="A136" s="2">
        <v>42461</v>
      </c>
      <c r="B136" s="38">
        <f t="shared" si="4"/>
        <v>1.3541399999999999</v>
      </c>
      <c r="C136" s="37">
        <f t="shared" si="5"/>
        <v>1.3541410860696321</v>
      </c>
      <c r="D136" s="3">
        <v>252.47</v>
      </c>
      <c r="E136" s="27"/>
    </row>
    <row r="137" spans="1:5">
      <c r="A137" s="2">
        <v>42491</v>
      </c>
      <c r="B137" s="38">
        <f t="shared" si="4"/>
        <v>1.3343700000000001</v>
      </c>
      <c r="C137" s="37">
        <f t="shared" si="5"/>
        <v>1.3343741462081886</v>
      </c>
      <c r="D137" s="3">
        <v>256.20999999999998</v>
      </c>
      <c r="E137" s="27"/>
    </row>
    <row r="138" spans="1:5">
      <c r="A138" s="2">
        <v>42522</v>
      </c>
      <c r="B138" s="38">
        <f t="shared" si="4"/>
        <v>1.3288800000000001</v>
      </c>
      <c r="C138" s="37">
        <f t="shared" si="5"/>
        <v>1.3288762778404013</v>
      </c>
      <c r="D138" s="3">
        <v>257.27</v>
      </c>
      <c r="E138" s="27"/>
    </row>
    <row r="139" spans="1:5">
      <c r="A139" s="2">
        <v>42552</v>
      </c>
      <c r="B139" s="38">
        <f t="shared" si="4"/>
        <v>1.32609</v>
      </c>
      <c r="C139" s="37">
        <f t="shared" si="5"/>
        <v>1.3260928590822698</v>
      </c>
      <c r="D139" s="3">
        <v>257.81</v>
      </c>
      <c r="E139" s="27"/>
    </row>
    <row r="140" spans="1:5">
      <c r="A140" s="2">
        <v>42583</v>
      </c>
      <c r="B140" s="38">
        <f t="shared" si="4"/>
        <v>1.3250599999999999</v>
      </c>
      <c r="C140" s="37">
        <f t="shared" si="5"/>
        <v>1.3250649199643425</v>
      </c>
      <c r="D140" s="3">
        <v>258.01</v>
      </c>
      <c r="E140" s="27"/>
    </row>
    <row r="141" spans="1:5">
      <c r="A141" s="2">
        <v>42614</v>
      </c>
      <c r="B141" s="38">
        <f t="shared" si="4"/>
        <v>1.32117</v>
      </c>
      <c r="C141" s="37">
        <f t="shared" si="5"/>
        <v>1.3211732426479113</v>
      </c>
      <c r="D141" s="3">
        <v>258.77</v>
      </c>
      <c r="E141" s="27"/>
    </row>
    <row r="142" spans="1:5">
      <c r="A142" s="2">
        <v>42644</v>
      </c>
      <c r="B142" s="38">
        <f t="shared" si="4"/>
        <v>1.31019</v>
      </c>
      <c r="C142" s="37">
        <f t="shared" si="5"/>
        <v>1.3101862497125776</v>
      </c>
      <c r="D142" s="3">
        <v>260.94</v>
      </c>
      <c r="E142" s="27"/>
    </row>
    <row r="143" spans="1:5">
      <c r="A143" s="2">
        <v>42675</v>
      </c>
      <c r="B143" s="38">
        <f t="shared" si="4"/>
        <v>1.2844899999999999</v>
      </c>
      <c r="C143" s="37">
        <f t="shared" si="5"/>
        <v>1.2844905320108204</v>
      </c>
      <c r="D143" s="3">
        <v>266.16000000000003</v>
      </c>
      <c r="E143" s="27"/>
    </row>
    <row r="144" spans="1:5">
      <c r="A144" s="2">
        <v>42705</v>
      </c>
      <c r="B144" s="38">
        <f t="shared" si="4"/>
        <v>1.24733</v>
      </c>
      <c r="C144" s="37">
        <f t="shared" si="5"/>
        <v>1.2473275201576126</v>
      </c>
      <c r="D144" s="3">
        <v>274.08999999999997</v>
      </c>
      <c r="E144" s="27"/>
    </row>
    <row r="145" spans="1:5">
      <c r="A145" s="2">
        <v>42736</v>
      </c>
      <c r="B145" s="38">
        <f t="shared" si="4"/>
        <v>1.1996199999999999</v>
      </c>
      <c r="C145" s="37">
        <f t="shared" si="5"/>
        <v>1.1996210393347135</v>
      </c>
      <c r="D145" s="3">
        <v>284.99</v>
      </c>
      <c r="E145" s="27"/>
    </row>
    <row r="146" spans="1:5">
      <c r="A146" s="2">
        <v>42767</v>
      </c>
      <c r="B146" s="38">
        <f t="shared" si="4"/>
        <v>1.18466</v>
      </c>
      <c r="C146" s="37">
        <f t="shared" si="5"/>
        <v>1.1846564330018365</v>
      </c>
      <c r="D146" s="3">
        <v>288.58999999999997</v>
      </c>
      <c r="E146" s="27"/>
    </row>
    <row r="147" spans="1:5">
      <c r="A147" s="2">
        <v>42795</v>
      </c>
      <c r="B147" s="38">
        <f t="shared" si="4"/>
        <v>1.1725099999999999</v>
      </c>
      <c r="C147" s="37">
        <f t="shared" si="5"/>
        <v>1.172508402496742</v>
      </c>
      <c r="D147" s="3">
        <v>291.58</v>
      </c>
      <c r="E147" s="27"/>
    </row>
    <row r="148" spans="1:5">
      <c r="A148" s="2">
        <v>42826</v>
      </c>
      <c r="B148" s="38">
        <f t="shared" si="4"/>
        <v>1.1636899999999999</v>
      </c>
      <c r="C148" s="37">
        <f t="shared" si="5"/>
        <v>1.163688348820586</v>
      </c>
      <c r="D148" s="3">
        <v>293.79000000000002</v>
      </c>
      <c r="E148" s="27"/>
    </row>
    <row r="149" spans="1:5">
      <c r="A149" s="2">
        <v>42856</v>
      </c>
      <c r="B149" s="38">
        <f t="shared" si="4"/>
        <v>1.1577</v>
      </c>
      <c r="C149" s="37">
        <f t="shared" si="5"/>
        <v>1.1576986895127155</v>
      </c>
      <c r="D149" s="3">
        <v>295.31</v>
      </c>
      <c r="E149" s="27"/>
    </row>
    <row r="150" spans="1:5">
      <c r="A150" s="2">
        <v>42887</v>
      </c>
      <c r="B150" s="38">
        <f t="shared" si="4"/>
        <v>1.1568799999999999</v>
      </c>
      <c r="C150" s="37">
        <f t="shared" si="5"/>
        <v>1.1568760151597186</v>
      </c>
      <c r="D150" s="3">
        <v>295.52</v>
      </c>
      <c r="E150" s="27"/>
    </row>
    <row r="151" spans="1:5">
      <c r="A151" s="2">
        <v>42917</v>
      </c>
      <c r="B151" s="38">
        <f t="shared" si="4"/>
        <v>1.1486000000000001</v>
      </c>
      <c r="C151" s="37">
        <f t="shared" si="5"/>
        <v>1.148597345876029</v>
      </c>
      <c r="D151" s="3">
        <v>297.64999999999998</v>
      </c>
      <c r="E151" s="27"/>
    </row>
    <row r="152" spans="1:5">
      <c r="A152" s="2">
        <v>42948</v>
      </c>
      <c r="B152" s="38">
        <f t="shared" si="4"/>
        <v>1.1389199999999999</v>
      </c>
      <c r="C152" s="37">
        <f t="shared" si="5"/>
        <v>1.1389166500099939</v>
      </c>
      <c r="D152" s="3">
        <v>300.18</v>
      </c>
      <c r="E152" s="27"/>
    </row>
    <row r="153" spans="1:5">
      <c r="A153" s="2">
        <v>42979</v>
      </c>
      <c r="B153" s="38">
        <f t="shared" si="4"/>
        <v>1.13619</v>
      </c>
      <c r="C153" s="37">
        <f t="shared" si="5"/>
        <v>1.1361914257228316</v>
      </c>
      <c r="D153" s="3">
        <v>300.89999999999998</v>
      </c>
      <c r="E153" s="27"/>
    </row>
    <row r="154" spans="1:5">
      <c r="A154" s="2">
        <v>43009</v>
      </c>
      <c r="B154" s="38">
        <f t="shared" si="4"/>
        <v>1.11711</v>
      </c>
      <c r="C154" s="37">
        <f t="shared" si="5"/>
        <v>1.1171088746569076</v>
      </c>
      <c r="D154" s="3">
        <v>306.04000000000002</v>
      </c>
      <c r="E154" s="27"/>
    </row>
    <row r="155" spans="1:5">
      <c r="A155" s="2">
        <v>43040</v>
      </c>
      <c r="B155" s="38">
        <f t="shared" si="4"/>
        <v>1.0950299999999999</v>
      </c>
      <c r="C155" s="37">
        <f t="shared" si="5"/>
        <v>1.0950321898722015</v>
      </c>
      <c r="D155" s="3">
        <v>312.20999999999998</v>
      </c>
      <c r="E155" s="27"/>
    </row>
    <row r="156" spans="1:5">
      <c r="A156" s="2">
        <v>43070</v>
      </c>
      <c r="B156" s="38">
        <f t="shared" si="4"/>
        <v>1.08026</v>
      </c>
      <c r="C156" s="37">
        <f t="shared" si="5"/>
        <v>1.0802578361981798</v>
      </c>
      <c r="D156" s="3">
        <v>316.48</v>
      </c>
      <c r="E156" s="27"/>
    </row>
    <row r="157" spans="1:5">
      <c r="A157" s="2">
        <v>43101</v>
      </c>
      <c r="B157" s="38">
        <f t="shared" si="4"/>
        <v>1.0697099999999999</v>
      </c>
      <c r="C157" s="37">
        <f t="shared" si="5"/>
        <v>1.069712140175219</v>
      </c>
      <c r="D157" s="3">
        <v>319.60000000000002</v>
      </c>
      <c r="E157" s="27"/>
    </row>
    <row r="158" spans="1:5">
      <c r="A158" s="2">
        <v>43132</v>
      </c>
      <c r="B158" s="38">
        <f t="shared" si="4"/>
        <v>1.0417799999999999</v>
      </c>
      <c r="C158" s="37">
        <f t="shared" si="5"/>
        <v>1.0417771277082</v>
      </c>
      <c r="D158" s="3">
        <v>328.17</v>
      </c>
      <c r="E158" s="27"/>
    </row>
    <row r="159" spans="1:5">
      <c r="A159" s="2">
        <v>43160</v>
      </c>
      <c r="B159" s="38">
        <f t="shared" si="4"/>
        <v>1.0260199999999999</v>
      </c>
      <c r="C159" s="37">
        <f t="shared" si="5"/>
        <v>1.026019627262087</v>
      </c>
      <c r="D159" s="3">
        <v>333.21</v>
      </c>
      <c r="E159" s="27"/>
    </row>
    <row r="160" spans="1:5">
      <c r="A160" s="2">
        <v>43191</v>
      </c>
      <c r="B160" s="38">
        <f t="shared" si="4"/>
        <v>1</v>
      </c>
      <c r="C160" s="37">
        <f t="shared" si="5"/>
        <v>1</v>
      </c>
      <c r="D160" s="3">
        <v>341.88</v>
      </c>
      <c r="E160" s="27"/>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Yeniden Değerleme Tablosu</vt:lpstr>
      <vt:lpstr>Muhasebe Kayıtları</vt:lpstr>
      <vt:lpstr>Katsayı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MUZAFFER DEMİR</dc:creator>
  <cp:lastModifiedBy>y.sahan</cp:lastModifiedBy>
  <cp:lastPrinted>2005-04-01T09:09:16Z</cp:lastPrinted>
  <dcterms:created xsi:type="dcterms:W3CDTF">1997-03-14T22:15:34Z</dcterms:created>
  <dcterms:modified xsi:type="dcterms:W3CDTF">2018-08-16T09:05:55Z</dcterms:modified>
</cp:coreProperties>
</file>